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9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fso\Dropbox\ConstruCosto.do\PRODUCCION\Archivos a subir\MAY17\"/>
    </mc:Choice>
  </mc:AlternateContent>
  <bookViews>
    <workbookView xWindow="-165" yWindow="-45" windowWidth="11070" windowHeight="11415" tabRatio="810"/>
  </bookViews>
  <sheets>
    <sheet name="PRES APTO2" sheetId="11" r:id="rId1"/>
  </sheets>
  <calcPr calcId="171027"/>
</workbook>
</file>

<file path=xl/calcChain.xml><?xml version="1.0" encoding="utf-8"?>
<calcChain xmlns="http://schemas.openxmlformats.org/spreadsheetml/2006/main">
  <c r="F273" i="11" l="1"/>
  <c r="A270" i="11"/>
  <c r="A271" i="11" s="1"/>
  <c r="A272" i="11" s="1"/>
  <c r="A273" i="11" s="1"/>
  <c r="F266" i="11"/>
  <c r="F196" i="11"/>
  <c r="F201" i="11"/>
  <c r="F202" i="11"/>
  <c r="F203" i="11"/>
  <c r="F204" i="11"/>
  <c r="F205" i="11"/>
  <c r="F221" i="11"/>
  <c r="F225" i="11"/>
  <c r="F232" i="11"/>
  <c r="A231" i="11"/>
  <c r="A232" i="11" s="1"/>
  <c r="A228" i="11"/>
  <c r="A211" i="11"/>
  <c r="A212" i="11" s="1"/>
  <c r="A213" i="11" s="1"/>
  <c r="A214" i="11" s="1"/>
  <c r="A215" i="11" s="1"/>
  <c r="A216" i="11" s="1"/>
  <c r="A217" i="11" s="1"/>
  <c r="A218" i="11" s="1"/>
  <c r="A219" i="11" s="1"/>
  <c r="A220" i="11" s="1"/>
  <c r="A221" i="11" s="1"/>
  <c r="A222" i="11" s="1"/>
  <c r="A223" i="11" s="1"/>
  <c r="A224" i="11" s="1"/>
  <c r="A225" i="11" s="1"/>
  <c r="F207" i="11"/>
  <c r="F193" i="11"/>
  <c r="A190" i="11"/>
  <c r="A191" i="11" s="1"/>
  <c r="A192" i="11" s="1"/>
  <c r="A193" i="11" s="1"/>
  <c r="A194" i="11" s="1"/>
  <c r="A195" i="11" s="1"/>
  <c r="A196" i="11" s="1"/>
  <c r="A197" i="11" s="1"/>
  <c r="A198" i="11" s="1"/>
  <c r="A199" i="11" s="1"/>
  <c r="A200" i="11" s="1"/>
  <c r="A201" i="11" s="1"/>
  <c r="A202" i="11" s="1"/>
  <c r="A203" i="11" s="1"/>
  <c r="A204" i="11" s="1"/>
  <c r="A205" i="11" s="1"/>
  <c r="A206" i="11" s="1"/>
  <c r="A207" i="11" s="1"/>
  <c r="A208" i="11" s="1"/>
  <c r="A186" i="11"/>
  <c r="A187" i="11" s="1"/>
  <c r="A182" i="11"/>
  <c r="A183" i="11" s="1"/>
  <c r="A178" i="11"/>
  <c r="A179" i="11" s="1"/>
  <c r="A171" i="11"/>
  <c r="A172" i="11" s="1"/>
  <c r="A164" i="11"/>
  <c r="A165" i="11" s="1"/>
  <c r="A166" i="11" s="1"/>
  <c r="A167" i="11" s="1"/>
  <c r="A168" i="11" s="1"/>
  <c r="A158" i="11"/>
  <c r="A159" i="11" s="1"/>
  <c r="A160" i="11" s="1"/>
  <c r="A161" i="11" s="1"/>
  <c r="A151" i="11"/>
  <c r="A152" i="11" s="1"/>
  <c r="A153" i="11" s="1"/>
  <c r="A154" i="11" s="1"/>
  <c r="A155" i="11" s="1"/>
  <c r="A148" i="11"/>
  <c r="A139" i="11"/>
  <c r="A140" i="11" s="1"/>
  <c r="A141" i="11" s="1"/>
  <c r="A142" i="11" s="1"/>
  <c r="A143" i="11" s="1"/>
  <c r="A144" i="11" s="1"/>
  <c r="A145" i="11" s="1"/>
  <c r="F106" i="11"/>
  <c r="F105" i="11"/>
  <c r="A20" i="11"/>
  <c r="A21" i="11" s="1"/>
  <c r="A22" i="11" s="1"/>
  <c r="A23" i="11" s="1"/>
  <c r="A24" i="11" s="1"/>
  <c r="A276" i="11"/>
  <c r="A277" i="11" s="1"/>
  <c r="A278" i="11" s="1"/>
  <c r="F265" i="11"/>
  <c r="F264" i="11"/>
  <c r="A264" i="11"/>
  <c r="A265" i="11" s="1"/>
  <c r="A266" i="11" s="1"/>
  <c r="A267" i="11" s="1"/>
  <c r="F261" i="11"/>
  <c r="F260" i="11"/>
  <c r="F257" i="11"/>
  <c r="F256" i="11"/>
  <c r="F255" i="11"/>
  <c r="F254" i="11"/>
  <c r="F253" i="11"/>
  <c r="A253" i="11"/>
  <c r="A254" i="11" s="1"/>
  <c r="A255" i="11" s="1"/>
  <c r="A256" i="11" s="1"/>
  <c r="A257" i="11" s="1"/>
  <c r="A258" i="11" s="1"/>
  <c r="A259" i="11" s="1"/>
  <c r="A260" i="11" s="1"/>
  <c r="A261" i="11" s="1"/>
  <c r="A250" i="11"/>
  <c r="A245" i="11"/>
  <c r="A246" i="11" s="1"/>
  <c r="A247" i="11" s="1"/>
  <c r="A240" i="11"/>
  <c r="A241" i="11" s="1"/>
  <c r="A242" i="11" s="1"/>
  <c r="F131" i="11"/>
  <c r="A130" i="11"/>
  <c r="A131" i="11" s="1"/>
  <c r="A127" i="11"/>
  <c r="F124" i="11"/>
  <c r="F121" i="11"/>
  <c r="F120" i="11"/>
  <c r="A110" i="11"/>
  <c r="A111" i="11" s="1"/>
  <c r="A112" i="11" s="1"/>
  <c r="A113" i="11" s="1"/>
  <c r="A114" i="11" s="1"/>
  <c r="A115" i="11" s="1"/>
  <c r="A116" i="11" s="1"/>
  <c r="A117" i="11" s="1"/>
  <c r="A118" i="11" s="1"/>
  <c r="A119" i="11" s="1"/>
  <c r="A120" i="11" s="1"/>
  <c r="A121" i="11" s="1"/>
  <c r="A122" i="11" s="1"/>
  <c r="A123" i="11" s="1"/>
  <c r="A124" i="11" s="1"/>
  <c r="F104" i="11"/>
  <c r="F103" i="11"/>
  <c r="F102" i="11"/>
  <c r="F101" i="11"/>
  <c r="F100" i="11"/>
  <c r="F95" i="11"/>
  <c r="F92" i="11"/>
  <c r="A89" i="11"/>
  <c r="A90" i="11" s="1"/>
  <c r="A91" i="11" s="1"/>
  <c r="A92" i="11" s="1"/>
  <c r="A93" i="11" s="1"/>
  <c r="A94" i="11" s="1"/>
  <c r="A95" i="11" s="1"/>
  <c r="A96" i="11" s="1"/>
  <c r="A97" i="11" s="1"/>
  <c r="A98" i="11" s="1"/>
  <c r="A99" i="11" s="1"/>
  <c r="A100" i="11" s="1"/>
  <c r="A101" i="11" s="1"/>
  <c r="A102" i="11" s="1"/>
  <c r="A103" i="11" s="1"/>
  <c r="A104" i="11" s="1"/>
  <c r="A105" i="11" s="1"/>
  <c r="A106" i="11" s="1"/>
  <c r="A107" i="11" s="1"/>
  <c r="A85" i="11"/>
  <c r="A86" i="11" s="1"/>
  <c r="A81" i="11"/>
  <c r="A82" i="11" s="1"/>
  <c r="A77" i="11"/>
  <c r="A78" i="11" s="1"/>
  <c r="A70" i="11"/>
  <c r="A71" i="11" s="1"/>
  <c r="A73" i="11" s="1"/>
  <c r="A74" i="11" s="1"/>
  <c r="A63" i="11"/>
  <c r="A64" i="11" s="1"/>
  <c r="A65" i="11" s="1"/>
  <c r="A66" i="11" s="1"/>
  <c r="A67" i="11" s="1"/>
  <c r="A57" i="11"/>
  <c r="A58" i="11" s="1"/>
  <c r="A59" i="11" s="1"/>
  <c r="A60" i="11" s="1"/>
  <c r="A50" i="11"/>
  <c r="A51" i="11" s="1"/>
  <c r="A52" i="11" s="1"/>
  <c r="A53" i="11" s="1"/>
  <c r="A54" i="11" s="1"/>
  <c r="A47" i="11"/>
  <c r="A38" i="11"/>
  <c r="A39" i="11" s="1"/>
  <c r="A40" i="11" s="1"/>
  <c r="A41" i="11" s="1"/>
  <c r="A42" i="11" s="1"/>
  <c r="A43" i="11" s="1"/>
  <c r="A44" i="11" s="1"/>
  <c r="A27" i="11"/>
  <c r="A28" i="11" s="1"/>
  <c r="A29" i="11" s="1"/>
  <c r="A30" i="11" s="1"/>
  <c r="A31" i="11" s="1"/>
  <c r="F15" i="11"/>
  <c r="A13" i="11"/>
  <c r="A14" i="11" s="1"/>
  <c r="A15" i="11" s="1"/>
  <c r="A16" i="11" s="1"/>
  <c r="A17" i="11" s="1"/>
  <c r="F206" i="11" l="1"/>
  <c r="F13" i="11"/>
  <c r="F107" i="11"/>
  <c r="A174" i="11"/>
  <c r="A175" i="11" s="1"/>
  <c r="A173" i="11"/>
  <c r="F222" i="11"/>
  <c r="F208" i="11"/>
  <c r="A72" i="11"/>
  <c r="F23" i="11" l="1"/>
  <c r="F16" i="11" l="1"/>
  <c r="F271" i="11" l="1"/>
  <c r="F174" i="11" l="1"/>
  <c r="F73" i="11"/>
  <c r="F82" i="11"/>
  <c r="F183" i="11"/>
  <c r="F175" i="11"/>
  <c r="F74" i="11"/>
  <c r="F247" i="11"/>
  <c r="F70" i="11"/>
  <c r="F171" i="11"/>
  <c r="F272" i="11"/>
  <c r="F231" i="11" l="1"/>
  <c r="G232" i="11" s="1"/>
  <c r="F130" i="11"/>
  <c r="G131" i="11" s="1"/>
  <c r="F173" i="11"/>
  <c r="F72" i="11"/>
  <c r="F178" i="11"/>
  <c r="F77" i="11"/>
  <c r="F182" i="11"/>
  <c r="G183" i="11" s="1"/>
  <c r="F81" i="11"/>
  <c r="G82" i="11" s="1"/>
  <c r="F179" i="11"/>
  <c r="F78" i="11"/>
  <c r="F71" i="11"/>
  <c r="G74" i="11" s="1"/>
  <c r="F172" i="11"/>
  <c r="G175" i="11" l="1"/>
  <c r="G78" i="11"/>
  <c r="G179" i="11"/>
  <c r="F17" i="11"/>
  <c r="F21" i="11"/>
  <c r="F22" i="11" l="1"/>
  <c r="F14" i="11"/>
  <c r="G17" i="11" s="1"/>
  <c r="F29" i="11"/>
  <c r="F28" i="11"/>
  <c r="F43" i="11"/>
  <c r="F144" i="11"/>
  <c r="F250" i="11"/>
  <c r="G250" i="11" s="1"/>
  <c r="F24" i="11"/>
  <c r="F20" i="11"/>
  <c r="F270" i="11"/>
  <c r="G273" i="11" s="1"/>
  <c r="G24" i="11" l="1"/>
  <c r="F158" i="11"/>
  <c r="F57" i="11"/>
  <c r="F141" i="11"/>
  <c r="F40" i="11"/>
  <c r="F58" i="11"/>
  <c r="F159" i="11"/>
  <c r="F41" i="11"/>
  <c r="F142" i="11"/>
  <c r="F60" i="11"/>
  <c r="F161" i="11"/>
  <c r="F242" i="11"/>
  <c r="F30" i="11"/>
  <c r="F139" i="11"/>
  <c r="F38" i="11"/>
  <c r="F145" i="11"/>
  <c r="F44" i="11"/>
  <c r="F116" i="11"/>
  <c r="F217" i="11"/>
  <c r="F117" i="11"/>
  <c r="F218" i="11"/>
  <c r="F113" i="11"/>
  <c r="F214" i="11"/>
  <c r="F114" i="11"/>
  <c r="F215" i="11"/>
  <c r="F111" i="11"/>
  <c r="F212" i="11"/>
  <c r="F110" i="11"/>
  <c r="F211" i="11"/>
  <c r="F112" i="11"/>
  <c r="F213" i="11"/>
  <c r="F115" i="11"/>
  <c r="F216" i="11"/>
  <c r="F98" i="11"/>
  <c r="F199" i="11"/>
  <c r="F228" i="11"/>
  <c r="G228" i="11" s="1"/>
  <c r="F127" i="11"/>
  <c r="G127" i="11" s="1"/>
  <c r="F241" i="11"/>
  <c r="F154" i="11" l="1"/>
  <c r="F53" i="11"/>
  <c r="F27" i="11"/>
  <c r="F151" i="11"/>
  <c r="F240" i="11"/>
  <c r="G242" i="11" s="1"/>
  <c r="F50" i="11"/>
  <c r="F85" i="11"/>
  <c r="F186" i="11"/>
  <c r="F160" i="11"/>
  <c r="G161" i="11" s="1"/>
  <c r="F59" i="11"/>
  <c r="G60" i="11" s="1"/>
  <c r="F153" i="11"/>
  <c r="F52" i="11"/>
  <c r="F39" i="11"/>
  <c r="F31" i="11"/>
  <c r="F140" i="11"/>
  <c r="F166" i="11"/>
  <c r="F65" i="11"/>
  <c r="F167" i="11"/>
  <c r="F66" i="11"/>
  <c r="F155" i="11"/>
  <c r="F54" i="11"/>
  <c r="F123" i="11"/>
  <c r="F224" i="11"/>
  <c r="F118" i="11"/>
  <c r="F219" i="11"/>
  <c r="F119" i="11"/>
  <c r="F220" i="11"/>
  <c r="F122" i="11"/>
  <c r="F223" i="11"/>
  <c r="F94" i="11"/>
  <c r="F195" i="11"/>
  <c r="F90" i="11"/>
  <c r="F191" i="11"/>
  <c r="G31" i="11" l="1"/>
  <c r="G33" i="11" s="1"/>
  <c r="F152" i="11"/>
  <c r="G155" i="11" s="1"/>
  <c r="F51" i="11"/>
  <c r="G54" i="11" s="1"/>
  <c r="G225" i="11"/>
  <c r="G124" i="11"/>
  <c r="F91" i="11"/>
  <c r="F192" i="11"/>
  <c r="F93" i="11"/>
  <c r="F194" i="11"/>
  <c r="F89" i="11"/>
  <c r="F190" i="11"/>
  <c r="F96" i="11"/>
  <c r="F197" i="11"/>
  <c r="F47" i="11"/>
  <c r="G47" i="11" s="1"/>
  <c r="F148" i="11"/>
  <c r="G148" i="11" s="1"/>
  <c r="F64" i="11" l="1"/>
  <c r="F165" i="11"/>
  <c r="F245" i="11"/>
  <c r="F164" i="11"/>
  <c r="F63" i="11"/>
  <c r="F200" i="11"/>
  <c r="F99" i="11"/>
  <c r="F267" i="11" l="1"/>
  <c r="G267" i="11" s="1"/>
  <c r="F246" i="11"/>
  <c r="G247" i="11" s="1"/>
  <c r="F67" i="11"/>
  <c r="G67" i="11" s="1"/>
  <c r="F168" i="11"/>
  <c r="G168" i="11" s="1"/>
  <c r="F86" i="11"/>
  <c r="G86" i="11" s="1"/>
  <c r="F187" i="11"/>
  <c r="G187" i="11" s="1"/>
  <c r="F42" i="11"/>
  <c r="G44" i="11" s="1"/>
  <c r="F143" i="11"/>
  <c r="G145" i="11" s="1"/>
  <c r="F97" i="11"/>
  <c r="G107" i="11" s="1"/>
  <c r="F198" i="11"/>
  <c r="G208" i="11" s="1"/>
  <c r="F259" i="11"/>
  <c r="G234" i="11" l="1"/>
  <c r="G236" i="11" s="1"/>
  <c r="G133" i="11"/>
  <c r="G135" i="11" l="1"/>
  <c r="F258" i="11"/>
  <c r="G261" i="11" s="1"/>
  <c r="F277" i="11"/>
  <c r="F278" i="11"/>
  <c r="F276" i="11"/>
  <c r="G278" i="11" l="1"/>
  <c r="G281" i="11" s="1"/>
  <c r="G283" i="11" s="1"/>
  <c r="G290" i="11" l="1"/>
  <c r="G289" i="11"/>
  <c r="G292" i="11"/>
  <c r="G288" i="11"/>
  <c r="G291" i="11"/>
  <c r="G287" i="11"/>
  <c r="G286" i="11"/>
  <c r="G294" i="11" l="1"/>
  <c r="G296" i="11" s="1"/>
  <c r="G298" i="11" s="1"/>
</calcChain>
</file>

<file path=xl/sharedStrings.xml><?xml version="1.0" encoding="utf-8"?>
<sst xmlns="http://schemas.openxmlformats.org/spreadsheetml/2006/main" count="452" uniqueCount="185">
  <si>
    <t>UND</t>
  </si>
  <si>
    <t>M3</t>
  </si>
  <si>
    <t>M2</t>
  </si>
  <si>
    <t>ML</t>
  </si>
  <si>
    <t>P2</t>
  </si>
  <si>
    <t>PA</t>
  </si>
  <si>
    <t>PU</t>
  </si>
  <si>
    <t>SUBTOTAL</t>
  </si>
  <si>
    <t>M3E</t>
  </si>
  <si>
    <t>INSTALACIONES ELECTRICAS</t>
  </si>
  <si>
    <t>%</t>
  </si>
  <si>
    <t>PISOS</t>
  </si>
  <si>
    <t>VENTANAS</t>
  </si>
  <si>
    <t>Interruptor Tres Vías</t>
  </si>
  <si>
    <t>MOVIMIENTOS DE TIERRA</t>
  </si>
  <si>
    <t>PRESUPUESTO GENERAL POR PARTIDAS</t>
  </si>
  <si>
    <t>A.-</t>
  </si>
  <si>
    <t>COSTOS DIRECTOS</t>
  </si>
  <si>
    <t>Santo Domingo, D.N., Rep. Dominicana</t>
  </si>
  <si>
    <t>NO</t>
  </si>
  <si>
    <t>PARTIDAS</t>
  </si>
  <si>
    <t>CANT.</t>
  </si>
  <si>
    <t>UNIDAD</t>
  </si>
  <si>
    <t>VALOR</t>
  </si>
  <si>
    <t>TRABAJOS PRELIMINARES</t>
  </si>
  <si>
    <t>TOTAL COSTOS DIRECTOS</t>
  </si>
  <si>
    <t>B.-</t>
  </si>
  <si>
    <t>COSTOS INDIRECTOS</t>
  </si>
  <si>
    <t>Dirección técnica y responsabilidad</t>
  </si>
  <si>
    <t>Gastos administrativos</t>
  </si>
  <si>
    <t>Transporte</t>
  </si>
  <si>
    <t>Seguros y Fianzas</t>
  </si>
  <si>
    <t>Fondo de Pensión y Jubilación</t>
  </si>
  <si>
    <t>Personal Fijo en Obra</t>
  </si>
  <si>
    <t>TOTAL COSTOS INDIRECTOS</t>
  </si>
  <si>
    <t xml:space="preserve">TOTAL GENERAL </t>
  </si>
  <si>
    <t xml:space="preserve">Notas </t>
  </si>
  <si>
    <t>TRABAJOS PRELIMINARES Y BAJO NIVEL DE PISO</t>
  </si>
  <si>
    <t>I.-</t>
  </si>
  <si>
    <t>II.-</t>
  </si>
  <si>
    <t>Charrancha y replanteo</t>
  </si>
  <si>
    <t>Letrero en obra - Valla Publicitaria</t>
  </si>
  <si>
    <t>SUB-TOTAL TRABAJOS PRELIMINARES Y BNP</t>
  </si>
  <si>
    <t>Carga y bote de material sobrante excav.</t>
  </si>
  <si>
    <t>Relleno de reposición en fundaciones</t>
  </si>
  <si>
    <t>HORMIGON ARMADO</t>
  </si>
  <si>
    <t>Zapatas aisladas Z1</t>
  </si>
  <si>
    <t>Columnas C1</t>
  </si>
  <si>
    <t>Muros Estructurales M1</t>
  </si>
  <si>
    <t xml:space="preserve">Fumigación general </t>
  </si>
  <si>
    <t>Rampas de Escaleras</t>
  </si>
  <si>
    <t>MAMPOSTERIA</t>
  </si>
  <si>
    <t>Zapatas de muros de 8" de 0.60m x 0.25m</t>
  </si>
  <si>
    <t>TERMINACIONES DE SUPERFICIE</t>
  </si>
  <si>
    <t>Fraguache en elementos H.A.</t>
  </si>
  <si>
    <t>Empañete de mezcla maestreado en paredes interiores</t>
  </si>
  <si>
    <t>Empañete de mezcla maestreado en techos</t>
  </si>
  <si>
    <t>Empañete de mezcla maestreado en vigas y columnas estructurales</t>
  </si>
  <si>
    <t>Cantos y mochetas</t>
  </si>
  <si>
    <t>Piso en lobby en Porcelanato Super White 0.50m x 0.50m anti-manchas</t>
  </si>
  <si>
    <t xml:space="preserve">PINTURA </t>
  </si>
  <si>
    <t>Pintura Acrilica interior en parede y techos</t>
  </si>
  <si>
    <t>PUERTAS</t>
  </si>
  <si>
    <t>C.-</t>
  </si>
  <si>
    <t>Dinteles D1</t>
  </si>
  <si>
    <t xml:space="preserve">REVESTIMIENTOS </t>
  </si>
  <si>
    <t>Cerámica en paredes baño principal</t>
  </si>
  <si>
    <t>Ceramica en paredes baños comunes</t>
  </si>
  <si>
    <t>Ceramica en paredes cocinas</t>
  </si>
  <si>
    <t>Cerámicas en paredes lavado y servicio</t>
  </si>
  <si>
    <t>Piso cerámica en baño principal</t>
  </si>
  <si>
    <t>Piso cerámica en baño común</t>
  </si>
  <si>
    <t>Piso en apartamentos Porcelanato Super White 0.50m x 0.50m anti-manchas</t>
  </si>
  <si>
    <t>COCINA</t>
  </si>
  <si>
    <t>Cocina Modular Importada - Gabinetes de piso y pared</t>
  </si>
  <si>
    <t xml:space="preserve">Tope en granito natural </t>
  </si>
  <si>
    <t>ESCALERA</t>
  </si>
  <si>
    <t>Huellas y contrahuellas en Porcelanato Super White anti-manchas</t>
  </si>
  <si>
    <t>Descansos en Porcelanato Super White 0.50m x 0.50m anti-manchas</t>
  </si>
  <si>
    <t>INSTALACIONES SANITARIAS</t>
  </si>
  <si>
    <t>M3C</t>
  </si>
  <si>
    <t>PL</t>
  </si>
  <si>
    <t>TERMINACIONES DE TECHO</t>
  </si>
  <si>
    <t>MISCELANEOS</t>
  </si>
  <si>
    <t>Ventana salomónica aluminio y vidiro bronce</t>
  </si>
  <si>
    <t>Ventana corredera aluminio y vidrio 3/16" Perfil Tradicional</t>
  </si>
  <si>
    <t>Topografía General - Levantamiento planimétrico y altímetrico</t>
  </si>
  <si>
    <t>Zapatas rampa escaleras</t>
  </si>
  <si>
    <t>EXTERIORES, TERMINACIONES DE TECHO Y MISCELANEOS</t>
  </si>
  <si>
    <t>TERMINACIONES DE SUPERFICIE EXT.</t>
  </si>
  <si>
    <t>Empañete de mezcla maestreado en exteriores con andamios</t>
  </si>
  <si>
    <t>Fino de techo plano</t>
  </si>
  <si>
    <t>Zabaletas de techo</t>
  </si>
  <si>
    <t>Impermeabilizante en lona asfáltica 3mm</t>
  </si>
  <si>
    <t>PINTURA EXTERIOR</t>
  </si>
  <si>
    <t>Pintura Acrilica exterior</t>
  </si>
  <si>
    <t>Excavaciones sanitarias</t>
  </si>
  <si>
    <t>Tuberías de arrastre AN</t>
  </si>
  <si>
    <t>Zocalos en apartamentos Porcelanato Super White 0.50m x 0.50m anti-manchas</t>
  </si>
  <si>
    <t>Plafones PVC en baños y lavado</t>
  </si>
  <si>
    <t>Tuberías alimentacion agua potable</t>
  </si>
  <si>
    <t>Cisterna 8,000 gals</t>
  </si>
  <si>
    <t>Cámara Séptica 3 cámaras</t>
  </si>
  <si>
    <t>Pozo filtrante 8"</t>
  </si>
  <si>
    <t>Pozo extracción agua en 8" y suministro e instalación bomba sumergible</t>
  </si>
  <si>
    <t>Transformador Pad Mounted 225KVA</t>
  </si>
  <si>
    <t>Excavaciones eléctricas</t>
  </si>
  <si>
    <t>Panel de contadores</t>
  </si>
  <si>
    <t>Tuberías y alimentaciones eléctricas</t>
  </si>
  <si>
    <t>SUB-TOTAL EXTERIORES Y MISCELANEOS</t>
  </si>
  <si>
    <t>Vigas Estructurales Analisis Ponderado</t>
  </si>
  <si>
    <t>Relleno compactado de granzote fino 0.20m</t>
  </si>
  <si>
    <t>EMPRESA CONSTRUCTORA S.A.</t>
  </si>
  <si>
    <t>EC S.A.</t>
  </si>
  <si>
    <t>Excavaciones de fundaciones compresor</t>
  </si>
  <si>
    <t>Inodoro taino con tapa blanco para baños de servicio</t>
  </si>
  <si>
    <t>Mueble de lavamanos hidrófugo de 1.00m con espejo y mezcladora monomando en baño principal</t>
  </si>
  <si>
    <t>Mueble de lavamanos hidrófugo de 0.80m con espejo y mezcladora monomando en baño común</t>
  </si>
  <si>
    <t>Lavamanos taino blanco con llave sencilla en baños de servicio</t>
  </si>
  <si>
    <t>Lavadero de granito sencillo con llave de chorro de 1/2"</t>
  </si>
  <si>
    <t>Salidas AP para lavadora con llave de chorro 1/2"</t>
  </si>
  <si>
    <t>Desagues de piso en acero inoxidable (baños, duchas, lavado, balcon, servicio)</t>
  </si>
  <si>
    <t>Mezcladoras de Duchas de superficie en bañeras baño principal y común</t>
  </si>
  <si>
    <t>Duchas con llave sencilla en bañeras de servicio</t>
  </si>
  <si>
    <t>Bajantes 4" sanitarios</t>
  </si>
  <si>
    <t>Bajantes 3" sanitarios</t>
  </si>
  <si>
    <t>Bajantes 4" pluviales</t>
  </si>
  <si>
    <t>Columna de alimentación PVC SCH-80 2"</t>
  </si>
  <si>
    <t>Red de desague sanitario por nivel en PVC Drenaje</t>
  </si>
  <si>
    <t>Red de distribución por nivel en tubería polietileno 18mm con manifold de 12 circuitos / apto.</t>
  </si>
  <si>
    <t>Cortinas fijas en vidrio templado en piletas de 0.90m</t>
  </si>
  <si>
    <t>SUBIDA DE MATERIALES</t>
  </si>
  <si>
    <t>Subida de materiales a Nivel 2</t>
  </si>
  <si>
    <t>Subida de materiales a Nivel 3</t>
  </si>
  <si>
    <t>Subida de materiales a Nivel 4</t>
  </si>
  <si>
    <t>Puerta entrada principal en Roble Alemán</t>
  </si>
  <si>
    <t>Puertas interiores en Roble Alemán</t>
  </si>
  <si>
    <t>Puertas de closets Roble Alemán</t>
  </si>
  <si>
    <t>Diseños y aprobaciones</t>
  </si>
  <si>
    <t>Luces cenitales</t>
  </si>
  <si>
    <t>Interruptores sencillos</t>
  </si>
  <si>
    <t>Interruptores dobles</t>
  </si>
  <si>
    <t>Tomacorrientes doble 110v</t>
  </si>
  <si>
    <t>Tomacorriente 220v</t>
  </si>
  <si>
    <t>Interrruptor Timbre</t>
  </si>
  <si>
    <t>Salida Timbre</t>
  </si>
  <si>
    <t>Salida Telefonos</t>
  </si>
  <si>
    <t>Salidas Cable</t>
  </si>
  <si>
    <t>Registro Telefonos</t>
  </si>
  <si>
    <t>Registro Cable TV</t>
  </si>
  <si>
    <t>Calentador eléctrico de línea</t>
  </si>
  <si>
    <t>Alimentación eléctrica general</t>
  </si>
  <si>
    <t>Paneles de breakers 24 circuitos</t>
  </si>
  <si>
    <t>Salidas de Gas Propano polietileno 12mm</t>
  </si>
  <si>
    <t>Columnas de alimentación polietileno 12mm</t>
  </si>
  <si>
    <t>Instalaciones suministro Gas Propano en 1er nivel y manifold de distribución con llaves de paso por apartamento</t>
  </si>
  <si>
    <t>D.-</t>
  </si>
  <si>
    <t>Barandas en balcones en hierro forjado</t>
  </si>
  <si>
    <t>NIVEL N1 - 1ER NIVEL APTOS</t>
  </si>
  <si>
    <t>Muros de 8" con bastones 3/8"@0.40m</t>
  </si>
  <si>
    <t>Muros Estructurales Escalera M1</t>
  </si>
  <si>
    <t>Desbroce, corte y bote capa vegetal e=0.30m</t>
  </si>
  <si>
    <t>Replanteo Topografico zapatas, cols y muros</t>
  </si>
  <si>
    <t>Inodoros Sadosa Standard para baño prinicipal y común</t>
  </si>
  <si>
    <t>Puertas interiores polimetalicas</t>
  </si>
  <si>
    <t>Puerta corredera en aluminio blanco y vidrio 3/16" Perfil Tradicional</t>
  </si>
  <si>
    <t>Losa Estructural maciza de 0.14m</t>
  </si>
  <si>
    <t>Vuelo en Losa Estructural maciza de 0.14m</t>
  </si>
  <si>
    <t>URBANIZACION LUCERNA - SANTO DOMINGO ESTE, PROV. SANTO DOMINGO</t>
  </si>
  <si>
    <t xml:space="preserve">                  Fecha: Mayo de 2017.-</t>
  </si>
  <si>
    <t xml:space="preserve">CONSTRUCCION EDIFICIO DE APARTAMENTOS MAMPOSTERIA - 4N APTOS (2 APTOS DE 132M2xNIVEL) </t>
  </si>
  <si>
    <t>SUB-TOTAL NIVEL N1 - 1ER NIVEL APTOS</t>
  </si>
  <si>
    <t>SUB-TOTAL NIVEL N2 - 2DO NIVEL APTOS</t>
  </si>
  <si>
    <t>NIVEL N3 - 3ER NIVEL APTOS</t>
  </si>
  <si>
    <t>Muros de 6" con bastones 3/8"@0.60m</t>
  </si>
  <si>
    <t>SUB-TOTAL NIVEL N3 - 3ER NIVEL APTOS</t>
  </si>
  <si>
    <t>SUB-TOTAL NIVEL N4 - 4TO NIVEL APTOS</t>
  </si>
  <si>
    <t>Suministro e instalacion Bomba de agua 3HP con tanque hidroneumatico y fittings y bomba de emergencia 3HP</t>
  </si>
  <si>
    <t>Piso en hormigón pulido en parqueos</t>
  </si>
  <si>
    <t>Pintura parqueos tipo II</t>
  </si>
  <si>
    <t>PARQUEOS Y VERJA EXTERIOR</t>
  </si>
  <si>
    <t>Paragomas en concreto</t>
  </si>
  <si>
    <t>Verja exterior en Hierros Forjados</t>
  </si>
  <si>
    <t xml:space="preserve">1.- 8 unds de Aptos de 132M2 = 1,056M2 </t>
  </si>
  <si>
    <t>TOTAL COSTO POR M2 APARTAMENTOS (1,056M2)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</si>
</sst>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;[Red]\-&quot;$&quot;#,##0"/>
    <numFmt numFmtId="8" formatCode="&quot;$&quot;#,##0.00;[Red]\-&quot;$&quot;#,##0.00"/>
    <numFmt numFmtId="165" formatCode="&quot;RD$&quot;#,##0.00"/>
    <numFmt numFmtId="169" formatCode="[$RD$-1C0A]#,##0.00"/>
  </numFmts>
  <fonts count="21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MS Sans Serif"/>
      <family val="2"/>
    </font>
    <font>
      <sz val="10"/>
      <color indexed="64"/>
      <name val="Verdana"/>
      <family val="2"/>
    </font>
    <font>
      <b/>
      <sz val="10"/>
      <color indexed="64"/>
      <name val="Verdana"/>
      <family val="2"/>
    </font>
    <font>
      <b/>
      <sz val="10"/>
      <color indexed="10"/>
      <name val="Verdana"/>
      <family val="2"/>
    </font>
    <font>
      <b/>
      <sz val="13"/>
      <color indexed="56"/>
      <name val="Verdana"/>
      <family val="2"/>
    </font>
    <font>
      <b/>
      <sz val="13"/>
      <color indexed="64"/>
      <name val="Verdana"/>
      <family val="2"/>
    </font>
    <font>
      <sz val="10"/>
      <name val="Verdana"/>
      <family val="2"/>
    </font>
    <font>
      <b/>
      <sz val="11"/>
      <color indexed="56"/>
      <name val="Verdana"/>
      <family val="2"/>
    </font>
    <font>
      <b/>
      <sz val="10"/>
      <name val="Verdana"/>
      <family val="2"/>
    </font>
    <font>
      <sz val="10"/>
      <color indexed="10"/>
      <name val="Verdana"/>
      <family val="2"/>
    </font>
    <font>
      <sz val="10"/>
      <color indexed="30"/>
      <name val="Verdana"/>
      <family val="2"/>
    </font>
    <font>
      <sz val="10"/>
      <color indexed="64"/>
      <name val="Tahoma"/>
      <family val="2"/>
    </font>
    <font>
      <b/>
      <sz val="11"/>
      <color indexed="10"/>
      <name val="Verdana"/>
      <family val="2"/>
    </font>
    <font>
      <sz val="12"/>
      <color indexed="64"/>
      <name val="Verdana"/>
      <family val="2"/>
    </font>
    <font>
      <b/>
      <sz val="10"/>
      <color indexed="56"/>
      <name val="Verdana"/>
      <family val="2"/>
    </font>
    <font>
      <b/>
      <sz val="10"/>
      <color rgb="FFFF0000"/>
      <name val="Verdana"/>
      <family val="2"/>
    </font>
    <font>
      <sz val="10"/>
      <color rgb="FFFF0000"/>
      <name val="Verdana"/>
      <family val="2"/>
    </font>
    <font>
      <sz val="10"/>
      <name val="MS Sans Serif"/>
      <family val="2"/>
    </font>
    <font>
      <sz val="10"/>
      <color indexed="12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5">
    <xf numFmtId="0" fontId="0" fillId="0" borderId="0"/>
    <xf numFmtId="0" fontId="1" fillId="0" borderId="0"/>
    <xf numFmtId="40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0" fontId="19" fillId="0" borderId="0"/>
    <xf numFmtId="40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20" fillId="0" borderId="0" applyFill="0" applyBorder="0" applyProtection="0">
      <alignment horizontal="center" vertical="center"/>
      <protection locked="0"/>
    </xf>
    <xf numFmtId="9" fontId="1" fillId="0" borderId="0" applyFont="0" applyFill="0" applyBorder="0" applyAlignment="0" applyProtection="0"/>
  </cellStyleXfs>
  <cellXfs count="129">
    <xf numFmtId="0" fontId="0" fillId="0" borderId="0" xfId="0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9" fillId="0" borderId="3" xfId="0" applyFont="1" applyBorder="1" applyAlignment="1">
      <alignment horizontal="right"/>
    </xf>
    <xf numFmtId="0" fontId="9" fillId="0" borderId="3" xfId="0" applyFont="1" applyBorder="1" applyAlignment="1"/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2" fontId="3" fillId="0" borderId="1" xfId="0" applyNumberFormat="1" applyFont="1" applyBorder="1" applyAlignment="1">
      <alignment vertical="top"/>
    </xf>
    <xf numFmtId="0" fontId="8" fillId="0" borderId="1" xfId="0" applyFont="1" applyFill="1" applyBorder="1" applyAlignment="1">
      <alignment vertical="justify"/>
    </xf>
    <xf numFmtId="169" fontId="3" fillId="0" borderId="1" xfId="0" applyNumberFormat="1" applyFont="1" applyBorder="1" applyAlignment="1">
      <alignment horizontal="center"/>
    </xf>
    <xf numFmtId="169" fontId="4" fillId="0" borderId="1" xfId="0" applyNumberFormat="1" applyFont="1" applyBorder="1" applyAlignment="1">
      <alignment horizontal="center"/>
    </xf>
    <xf numFmtId="2" fontId="10" fillId="0" borderId="1" xfId="0" applyNumberFormat="1" applyFont="1" applyFill="1" applyBorder="1" applyAlignment="1"/>
    <xf numFmtId="0" fontId="10" fillId="0" borderId="1" xfId="0" applyFont="1" applyFill="1" applyBorder="1" applyAlignment="1"/>
    <xf numFmtId="0" fontId="10" fillId="0" borderId="10" xfId="0" applyFont="1" applyFill="1" applyBorder="1" applyAlignment="1"/>
    <xf numFmtId="0" fontId="8" fillId="0" borderId="0" xfId="0" applyFont="1" applyFill="1" applyBorder="1" applyAlignment="1">
      <alignment horizontal="center"/>
    </xf>
    <xf numFmtId="169" fontId="8" fillId="0" borderId="0" xfId="0" applyNumberFormat="1" applyFont="1" applyFill="1" applyBorder="1" applyAlignment="1">
      <alignment horizontal="center"/>
    </xf>
    <xf numFmtId="169" fontId="10" fillId="0" borderId="8" xfId="0" applyNumberFormat="1" applyFont="1" applyFill="1" applyBorder="1" applyAlignment="1">
      <alignment horizontal="center"/>
    </xf>
    <xf numFmtId="0" fontId="8" fillId="0" borderId="0" xfId="0" applyFont="1" applyAlignment="1"/>
    <xf numFmtId="2" fontId="8" fillId="0" borderId="1" xfId="0" applyNumberFormat="1" applyFont="1" applyFill="1" applyBorder="1" applyAlignment="1">
      <alignment vertical="top"/>
    </xf>
    <xf numFmtId="4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169" fontId="8" fillId="0" borderId="1" xfId="0" applyNumberFormat="1" applyFont="1" applyFill="1" applyBorder="1" applyAlignment="1">
      <alignment horizontal="center"/>
    </xf>
    <xf numFmtId="169" fontId="4" fillId="0" borderId="11" xfId="0" applyNumberFormat="1" applyFont="1" applyBorder="1" applyAlignment="1">
      <alignment horizontal="center"/>
    </xf>
    <xf numFmtId="169" fontId="4" fillId="0" borderId="8" xfId="0" applyNumberFormat="1" applyFont="1" applyBorder="1" applyAlignment="1">
      <alignment horizontal="center"/>
    </xf>
    <xf numFmtId="2" fontId="8" fillId="0" borderId="9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vertical="justify"/>
    </xf>
    <xf numFmtId="4" fontId="8" fillId="0" borderId="0" xfId="0" applyNumberFormat="1" applyFont="1" applyFill="1" applyBorder="1" applyAlignment="1">
      <alignment horizontal="center"/>
    </xf>
    <xf numFmtId="169" fontId="3" fillId="0" borderId="0" xfId="0" applyNumberFormat="1" applyFont="1" applyBorder="1" applyAlignment="1">
      <alignment horizontal="center"/>
    </xf>
    <xf numFmtId="2" fontId="4" fillId="0" borderId="2" xfId="0" applyNumberFormat="1" applyFont="1" applyBorder="1" applyAlignment="1"/>
    <xf numFmtId="0" fontId="4" fillId="0" borderId="2" xfId="0" applyFont="1" applyBorder="1" applyAlignment="1"/>
    <xf numFmtId="169" fontId="3" fillId="0" borderId="0" xfId="0" applyNumberFormat="1" applyFont="1" applyAlignment="1">
      <alignment horizontal="center"/>
    </xf>
    <xf numFmtId="0" fontId="3" fillId="0" borderId="1" xfId="0" applyFont="1" applyBorder="1" applyAlignment="1">
      <alignment vertical="justify"/>
    </xf>
    <xf numFmtId="2" fontId="3" fillId="0" borderId="9" xfId="0" applyNumberFormat="1" applyFont="1" applyBorder="1" applyAlignment="1">
      <alignment vertical="top"/>
    </xf>
    <xf numFmtId="169" fontId="4" fillId="0" borderId="0" xfId="0" applyNumberFormat="1" applyFont="1" applyAlignment="1">
      <alignment horizontal="center"/>
    </xf>
    <xf numFmtId="0" fontId="3" fillId="0" borderId="12" xfId="0" applyFont="1" applyBorder="1" applyAlignment="1"/>
    <xf numFmtId="0" fontId="4" fillId="0" borderId="13" xfId="0" applyFont="1" applyBorder="1" applyAlignment="1"/>
    <xf numFmtId="169" fontId="11" fillId="0" borderId="13" xfId="0" applyNumberFormat="1" applyFont="1" applyBorder="1" applyAlignment="1">
      <alignment horizontal="center"/>
    </xf>
    <xf numFmtId="169" fontId="5" fillId="0" borderId="14" xfId="0" applyNumberFormat="1" applyFont="1" applyBorder="1" applyAlignment="1">
      <alignment horizontal="center"/>
    </xf>
    <xf numFmtId="0" fontId="3" fillId="0" borderId="9" xfId="0" applyFont="1" applyBorder="1" applyAlignment="1"/>
    <xf numFmtId="0" fontId="9" fillId="0" borderId="10" xfId="0" applyFont="1" applyBorder="1" applyAlignment="1">
      <alignment horizontal="right"/>
    </xf>
    <xf numFmtId="0" fontId="9" fillId="0" borderId="15" xfId="0" applyFont="1" applyBorder="1" applyAlignment="1"/>
    <xf numFmtId="0" fontId="3" fillId="0" borderId="15" xfId="0" applyFont="1" applyBorder="1" applyAlignment="1">
      <alignment horizontal="center"/>
    </xf>
    <xf numFmtId="169" fontId="3" fillId="0" borderId="15" xfId="0" applyNumberFormat="1" applyFont="1" applyBorder="1" applyAlignment="1">
      <alignment horizontal="center"/>
    </xf>
    <xf numFmtId="169" fontId="13" fillId="0" borderId="16" xfId="0" applyNumberFormat="1" applyFont="1" applyBorder="1" applyAlignment="1">
      <alignment horizontal="center"/>
    </xf>
    <xf numFmtId="2" fontId="3" fillId="0" borderId="1" xfId="0" applyNumberFormat="1" applyFont="1" applyBorder="1" applyAlignment="1"/>
    <xf numFmtId="0" fontId="3" fillId="0" borderId="1" xfId="0" applyFont="1" applyBorder="1" applyAlignment="1"/>
    <xf numFmtId="169" fontId="13" fillId="0" borderId="1" xfId="0" applyNumberFormat="1" applyFont="1" applyBorder="1" applyAlignment="1">
      <alignment horizontal="center"/>
    </xf>
    <xf numFmtId="0" fontId="12" fillId="0" borderId="9" xfId="0" applyFont="1" applyBorder="1" applyAlignment="1"/>
    <xf numFmtId="0" fontId="12" fillId="0" borderId="12" xfId="0" applyFont="1" applyBorder="1" applyAlignment="1"/>
    <xf numFmtId="0" fontId="12" fillId="2" borderId="12" xfId="0" applyFont="1" applyFill="1" applyBorder="1" applyAlignment="1"/>
    <xf numFmtId="0" fontId="14" fillId="2" borderId="13" xfId="0" applyFont="1" applyFill="1" applyBorder="1" applyAlignment="1"/>
    <xf numFmtId="169" fontId="11" fillId="2" borderId="13" xfId="0" applyNumberFormat="1" applyFont="1" applyFill="1" applyBorder="1" applyAlignment="1">
      <alignment horizontal="center"/>
    </xf>
    <xf numFmtId="169" fontId="5" fillId="2" borderId="14" xfId="0" applyNumberFormat="1" applyFont="1" applyFill="1" applyBorder="1" applyAlignment="1">
      <alignment horizontal="center"/>
    </xf>
    <xf numFmtId="0" fontId="12" fillId="0" borderId="5" xfId="0" applyFont="1" applyBorder="1" applyAlignment="1"/>
    <xf numFmtId="0" fontId="3" fillId="0" borderId="6" xfId="0" applyFont="1" applyBorder="1" applyAlignment="1"/>
    <xf numFmtId="169" fontId="3" fillId="0" borderId="6" xfId="0" applyNumberFormat="1" applyFont="1" applyBorder="1" applyAlignment="1">
      <alignment horizontal="center"/>
    </xf>
    <xf numFmtId="0" fontId="12" fillId="0" borderId="8" xfId="0" applyFont="1" applyBorder="1" applyAlignment="1">
      <alignment horizontal="left" vertical="justify"/>
    </xf>
    <xf numFmtId="169" fontId="3" fillId="0" borderId="0" xfId="0" applyNumberFormat="1" applyFont="1" applyAlignment="1"/>
    <xf numFmtId="0" fontId="3" fillId="0" borderId="0" xfId="0" applyFont="1" applyBorder="1" applyAlignment="1"/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/>
    <xf numFmtId="0" fontId="3" fillId="0" borderId="17" xfId="0" applyFont="1" applyBorder="1" applyAlignment="1"/>
    <xf numFmtId="0" fontId="15" fillId="0" borderId="17" xfId="0" applyFont="1" applyBorder="1" applyAlignment="1"/>
    <xf numFmtId="0" fontId="3" fillId="0" borderId="0" xfId="0" applyFont="1" applyAlignment="1">
      <alignment wrapText="1"/>
    </xf>
    <xf numFmtId="0" fontId="4" fillId="0" borderId="0" xfId="0" applyFont="1" applyBorder="1" applyAlignment="1">
      <alignment horizontal="center"/>
    </xf>
    <xf numFmtId="0" fontId="16" fillId="0" borderId="0" xfId="0" applyFont="1" applyBorder="1" applyAlignment="1"/>
    <xf numFmtId="0" fontId="4" fillId="0" borderId="0" xfId="0" applyFont="1" applyBorder="1" applyAlignment="1"/>
    <xf numFmtId="169" fontId="11" fillId="0" borderId="0" xfId="0" applyNumberFormat="1" applyFont="1" applyBorder="1" applyAlignment="1">
      <alignment horizontal="center"/>
    </xf>
    <xf numFmtId="169" fontId="5" fillId="0" borderId="8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6" fillId="0" borderId="9" xfId="0" applyFont="1" applyBorder="1" applyAlignment="1">
      <alignment horizontal="right"/>
    </xf>
    <xf numFmtId="0" fontId="3" fillId="0" borderId="0" xfId="0" applyFont="1" applyBorder="1" applyAlignment="1">
      <alignment vertical="justify"/>
    </xf>
    <xf numFmtId="0" fontId="12" fillId="0" borderId="0" xfId="0" applyFont="1" applyBorder="1" applyAlignment="1"/>
    <xf numFmtId="0" fontId="4" fillId="0" borderId="0" xfId="0" applyFont="1" applyBorder="1" applyAlignment="1">
      <alignment horizontal="left" vertical="justify"/>
    </xf>
    <xf numFmtId="169" fontId="18" fillId="0" borderId="13" xfId="0" applyNumberFormat="1" applyFont="1" applyBorder="1" applyAlignment="1">
      <alignment horizontal="center"/>
    </xf>
    <xf numFmtId="165" fontId="17" fillId="0" borderId="14" xfId="0" applyNumberFormat="1" applyFont="1" applyBorder="1" applyAlignment="1">
      <alignment horizontal="center"/>
    </xf>
    <xf numFmtId="0" fontId="3" fillId="0" borderId="1" xfId="0" applyFont="1" applyFill="1" applyBorder="1" applyAlignment="1">
      <alignment vertical="justify"/>
    </xf>
    <xf numFmtId="4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69" fontId="3" fillId="0" borderId="1" xfId="0" applyNumberFormat="1" applyFont="1" applyFill="1" applyBorder="1" applyAlignment="1">
      <alignment horizontal="center"/>
    </xf>
    <xf numFmtId="169" fontId="10" fillId="0" borderId="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2" fillId="0" borderId="10" xfId="0" applyFont="1" applyBorder="1" applyAlignment="1"/>
    <xf numFmtId="0" fontId="12" fillId="0" borderId="16" xfId="0" applyFont="1" applyBorder="1" applyAlignment="1">
      <alignment horizontal="left" vertical="justify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8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Fill="1" applyAlignment="1">
      <alignment horizontal="right"/>
    </xf>
    <xf numFmtId="0" fontId="3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169" fontId="3" fillId="0" borderId="0" xfId="0" applyNumberFormat="1" applyFont="1" applyFill="1" applyBorder="1" applyAlignment="1">
      <alignment horizontal="center"/>
    </xf>
    <xf numFmtId="0" fontId="17" fillId="0" borderId="13" xfId="0" applyFont="1" applyFill="1" applyBorder="1" applyAlignment="1"/>
    <xf numFmtId="0" fontId="18" fillId="0" borderId="13" xfId="0" applyFont="1" applyFill="1" applyBorder="1" applyAlignment="1">
      <alignment horizontal="center"/>
    </xf>
    <xf numFmtId="169" fontId="18" fillId="0" borderId="13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169" fontId="11" fillId="0" borderId="0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left"/>
    </xf>
    <xf numFmtId="0" fontId="11" fillId="0" borderId="13" xfId="0" applyFont="1" applyFill="1" applyBorder="1" applyAlignment="1">
      <alignment horizontal="center"/>
    </xf>
    <xf numFmtId="169" fontId="11" fillId="0" borderId="13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69" fontId="12" fillId="0" borderId="0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169" fontId="12" fillId="0" borderId="15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169" fontId="12" fillId="0" borderId="1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6" xfId="0" applyFont="1" applyFill="1" applyBorder="1" applyAlignment="1"/>
    <xf numFmtId="169" fontId="3" fillId="0" borderId="6" xfId="0" applyNumberFormat="1" applyFont="1" applyFill="1" applyBorder="1" applyAlignment="1">
      <alignment horizontal="center"/>
    </xf>
    <xf numFmtId="0" fontId="15" fillId="0" borderId="17" xfId="0" applyFont="1" applyFill="1" applyBorder="1" applyAlignment="1"/>
    <xf numFmtId="0" fontId="3" fillId="0" borderId="0" xfId="0" applyFont="1" applyFill="1" applyAlignment="1"/>
    <xf numFmtId="16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1" fillId="3" borderId="13" xfId="0" applyFont="1" applyFill="1" applyBorder="1" applyAlignment="1">
      <alignment horizontal="center"/>
    </xf>
    <xf numFmtId="169" fontId="11" fillId="3" borderId="13" xfId="0" applyNumberFormat="1" applyFont="1" applyFill="1" applyBorder="1" applyAlignment="1">
      <alignment horizontal="center"/>
    </xf>
    <xf numFmtId="0" fontId="5" fillId="3" borderId="13" xfId="0" applyFont="1" applyFill="1" applyBorder="1" applyAlignment="1">
      <alignment horizontal="left"/>
    </xf>
  </cellXfs>
  <cellStyles count="25">
    <cellStyle name="Comma 2" xfId="2"/>
    <cellStyle name="Comma 3" xfId="20"/>
    <cellStyle name="Currency [0] 2" xfId="4"/>
    <cellStyle name="Currency [0] 3" xfId="22"/>
    <cellStyle name="Currency 10" xfId="14"/>
    <cellStyle name="Currency 11" xfId="15"/>
    <cellStyle name="Currency 12" xfId="9"/>
    <cellStyle name="Currency 13" xfId="16"/>
    <cellStyle name="Currency 14" xfId="17"/>
    <cellStyle name="Currency 15" xfId="18"/>
    <cellStyle name="Currency 16" xfId="21"/>
    <cellStyle name="Currency 2" xfId="3"/>
    <cellStyle name="Currency 3" xfId="8"/>
    <cellStyle name="Currency 4" xfId="10"/>
    <cellStyle name="Currency 5" xfId="7"/>
    <cellStyle name="Currency 6" xfId="6"/>
    <cellStyle name="Currency 7" xfId="11"/>
    <cellStyle name="Currency 8" xfId="12"/>
    <cellStyle name="Currency 9" xfId="13"/>
    <cellStyle name="Hyperlink 2" xfId="23"/>
    <cellStyle name="Normal" xfId="0" builtinId="0"/>
    <cellStyle name="Normal 2" xfId="1"/>
    <cellStyle name="Normal 3" xfId="19"/>
    <cellStyle name="Percent 2" xfId="5"/>
    <cellStyle name="Percent 3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0"/>
  <sheetViews>
    <sheetView tabSelected="1" workbookViewId="0">
      <selection activeCell="C290" sqref="C290"/>
    </sheetView>
  </sheetViews>
  <sheetFormatPr defaultColWidth="9.140625" defaultRowHeight="12.75" x14ac:dyDescent="0.2"/>
  <cols>
    <col min="1" max="1" width="8.28515625" style="1" customWidth="1"/>
    <col min="2" max="2" width="46.42578125" style="1" customWidth="1"/>
    <col min="3" max="3" width="12.42578125" style="125" customWidth="1"/>
    <col min="4" max="4" width="9.28515625" style="125" customWidth="1"/>
    <col min="5" max="5" width="18.5703125" style="125" customWidth="1"/>
    <col min="6" max="6" width="19.5703125" style="2" customWidth="1"/>
    <col min="7" max="7" width="22.28515625" style="90" customWidth="1"/>
    <col min="8" max="24" width="9.140625" style="1"/>
    <col min="25" max="27" width="11" style="1" customWidth="1"/>
    <col min="28" max="86" width="9.140625" style="1"/>
    <col min="87" max="89" width="11" style="1" customWidth="1"/>
    <col min="90" max="16384" width="9.140625" style="1"/>
  </cols>
  <sheetData>
    <row r="1" spans="1:7" ht="15.75" customHeight="1" x14ac:dyDescent="0.2">
      <c r="A1" s="92" t="s">
        <v>113</v>
      </c>
      <c r="B1" s="93"/>
      <c r="C1" s="93"/>
      <c r="D1" s="93"/>
      <c r="E1" s="93"/>
      <c r="F1" s="93"/>
      <c r="G1" s="93"/>
    </row>
    <row r="2" spans="1:7" ht="15.75" customHeight="1" x14ac:dyDescent="0.2">
      <c r="A2" s="94" t="s">
        <v>112</v>
      </c>
      <c r="B2" s="94"/>
      <c r="C2" s="94"/>
      <c r="D2" s="94"/>
      <c r="E2" s="94"/>
      <c r="F2" s="94"/>
      <c r="G2" s="94"/>
    </row>
    <row r="3" spans="1:7" ht="5.25" customHeight="1" x14ac:dyDescent="0.2">
      <c r="A3" s="91"/>
      <c r="B3" s="91"/>
      <c r="C3" s="91"/>
      <c r="D3" s="91"/>
      <c r="E3" s="91"/>
      <c r="F3" s="91"/>
      <c r="G3" s="91"/>
    </row>
    <row r="4" spans="1:7" x14ac:dyDescent="0.2">
      <c r="A4" s="91" t="s">
        <v>15</v>
      </c>
      <c r="B4" s="91"/>
      <c r="C4" s="91"/>
      <c r="D4" s="91"/>
      <c r="E4" s="91"/>
      <c r="F4" s="91"/>
      <c r="G4" s="91"/>
    </row>
    <row r="5" spans="1:7" x14ac:dyDescent="0.2">
      <c r="A5" s="95" t="s">
        <v>170</v>
      </c>
      <c r="B5" s="95"/>
      <c r="C5" s="95"/>
      <c r="D5" s="95"/>
      <c r="E5" s="95"/>
      <c r="F5" s="95"/>
      <c r="G5" s="95"/>
    </row>
    <row r="6" spans="1:7" x14ac:dyDescent="0.2">
      <c r="A6" s="91" t="s">
        <v>168</v>
      </c>
      <c r="B6" s="91"/>
      <c r="C6" s="91"/>
      <c r="D6" s="91"/>
      <c r="E6" s="91"/>
      <c r="F6" s="91"/>
      <c r="G6" s="91"/>
    </row>
    <row r="7" spans="1:7" x14ac:dyDescent="0.2">
      <c r="A7" s="3"/>
      <c r="B7" s="3"/>
      <c r="C7" s="96"/>
      <c r="D7" s="96"/>
      <c r="E7" s="96"/>
      <c r="G7" s="4" t="s">
        <v>169</v>
      </c>
    </row>
    <row r="8" spans="1:7" ht="15" customHeight="1" thickBot="1" x14ac:dyDescent="0.25">
      <c r="A8" s="5" t="s">
        <v>38</v>
      </c>
      <c r="B8" s="6" t="s">
        <v>17</v>
      </c>
      <c r="C8" s="97"/>
      <c r="D8" s="97"/>
      <c r="E8" s="97"/>
      <c r="F8" s="1"/>
      <c r="G8" s="4" t="s">
        <v>18</v>
      </c>
    </row>
    <row r="9" spans="1:7" ht="13.5" customHeight="1" thickBot="1" x14ac:dyDescent="0.25">
      <c r="A9" s="74" t="s">
        <v>19</v>
      </c>
      <c r="B9" s="7" t="s">
        <v>20</v>
      </c>
      <c r="C9" s="98" t="s">
        <v>21</v>
      </c>
      <c r="D9" s="98" t="s">
        <v>22</v>
      </c>
      <c r="E9" s="98" t="s">
        <v>6</v>
      </c>
      <c r="F9" s="7" t="s">
        <v>23</v>
      </c>
      <c r="G9" s="75" t="s">
        <v>7</v>
      </c>
    </row>
    <row r="10" spans="1:7" x14ac:dyDescent="0.2">
      <c r="A10" s="8"/>
      <c r="B10" s="9"/>
      <c r="C10" s="99"/>
      <c r="D10" s="99"/>
      <c r="E10" s="99"/>
      <c r="F10" s="9"/>
      <c r="G10" s="10"/>
    </row>
    <row r="11" spans="1:7" x14ac:dyDescent="0.2">
      <c r="A11" s="76" t="s">
        <v>16</v>
      </c>
      <c r="B11" s="70" t="s">
        <v>37</v>
      </c>
      <c r="C11" s="100"/>
      <c r="D11" s="100"/>
      <c r="E11" s="100"/>
      <c r="F11" s="69"/>
      <c r="G11" s="11"/>
    </row>
    <row r="12" spans="1:7" s="22" customFormat="1" x14ac:dyDescent="0.2">
      <c r="A12" s="16">
        <v>1</v>
      </c>
      <c r="B12" s="17" t="s">
        <v>24</v>
      </c>
      <c r="C12" s="18"/>
      <c r="D12" s="19"/>
      <c r="E12" s="20"/>
      <c r="F12" s="20"/>
      <c r="G12" s="21"/>
    </row>
    <row r="13" spans="1:7" s="22" customFormat="1" ht="25.5" x14ac:dyDescent="0.2">
      <c r="A13" s="23">
        <f t="shared" ref="A13:A17" si="0">+A12+0.01</f>
        <v>1.01</v>
      </c>
      <c r="B13" s="13" t="s">
        <v>86</v>
      </c>
      <c r="C13" s="24">
        <v>495</v>
      </c>
      <c r="D13" s="25" t="s">
        <v>2</v>
      </c>
      <c r="E13" s="26">
        <v>30</v>
      </c>
      <c r="F13" s="14">
        <f t="shared" ref="F13:F17" si="1">+ROUND((C13*E13),2)</f>
        <v>14850</v>
      </c>
      <c r="G13" s="28"/>
    </row>
    <row r="14" spans="1:7" s="22" customFormat="1" x14ac:dyDescent="0.2">
      <c r="A14" s="23">
        <f t="shared" si="0"/>
        <v>1.02</v>
      </c>
      <c r="B14" s="13" t="s">
        <v>40</v>
      </c>
      <c r="C14" s="24">
        <v>495</v>
      </c>
      <c r="D14" s="25" t="s">
        <v>2</v>
      </c>
      <c r="E14" s="26">
        <v>120.62326446280991</v>
      </c>
      <c r="F14" s="14">
        <f t="shared" si="1"/>
        <v>59708.52</v>
      </c>
      <c r="G14" s="27"/>
    </row>
    <row r="15" spans="1:7" s="22" customFormat="1" x14ac:dyDescent="0.2">
      <c r="A15" s="23">
        <f t="shared" si="0"/>
        <v>1.03</v>
      </c>
      <c r="B15" s="13" t="s">
        <v>162</v>
      </c>
      <c r="C15" s="24">
        <v>1</v>
      </c>
      <c r="D15" s="25" t="s">
        <v>5</v>
      </c>
      <c r="E15" s="26">
        <v>12500</v>
      </c>
      <c r="F15" s="14">
        <f t="shared" si="1"/>
        <v>12500</v>
      </c>
      <c r="G15" s="28"/>
    </row>
    <row r="16" spans="1:7" s="22" customFormat="1" x14ac:dyDescent="0.2">
      <c r="A16" s="23">
        <f t="shared" si="0"/>
        <v>1.04</v>
      </c>
      <c r="B16" s="13" t="s">
        <v>49</v>
      </c>
      <c r="C16" s="24">
        <v>495</v>
      </c>
      <c r="D16" s="25" t="s">
        <v>2</v>
      </c>
      <c r="E16" s="26">
        <v>55</v>
      </c>
      <c r="F16" s="14">
        <f t="shared" si="1"/>
        <v>27225</v>
      </c>
      <c r="G16" s="28"/>
    </row>
    <row r="17" spans="1:7" s="22" customFormat="1" x14ac:dyDescent="0.2">
      <c r="A17" s="23">
        <f t="shared" si="0"/>
        <v>1.05</v>
      </c>
      <c r="B17" s="13" t="s">
        <v>41</v>
      </c>
      <c r="C17" s="24">
        <v>1</v>
      </c>
      <c r="D17" s="25" t="s">
        <v>5</v>
      </c>
      <c r="E17" s="26">
        <v>41000</v>
      </c>
      <c r="F17" s="14">
        <f t="shared" si="1"/>
        <v>41000</v>
      </c>
      <c r="G17" s="15">
        <f>SUM(F13:F17)</f>
        <v>155283.51999999999</v>
      </c>
    </row>
    <row r="18" spans="1:7" s="22" customFormat="1" x14ac:dyDescent="0.2">
      <c r="A18" s="29"/>
      <c r="B18" s="30"/>
      <c r="C18" s="31"/>
      <c r="D18" s="19"/>
      <c r="E18" s="20"/>
      <c r="F18" s="32"/>
      <c r="G18" s="28"/>
    </row>
    <row r="19" spans="1:7" x14ac:dyDescent="0.2">
      <c r="A19" s="33">
        <v>2</v>
      </c>
      <c r="B19" s="34" t="s">
        <v>14</v>
      </c>
      <c r="C19" s="101"/>
      <c r="D19" s="87"/>
      <c r="E19" s="102"/>
      <c r="F19" s="32"/>
      <c r="G19" s="28"/>
    </row>
    <row r="20" spans="1:7" x14ac:dyDescent="0.2">
      <c r="A20" s="12">
        <f>+A19+0.01</f>
        <v>2.0099999999999998</v>
      </c>
      <c r="B20" s="36" t="s">
        <v>161</v>
      </c>
      <c r="C20" s="83">
        <v>495</v>
      </c>
      <c r="D20" s="84" t="s">
        <v>2</v>
      </c>
      <c r="E20" s="85">
        <v>233.73311208791205</v>
      </c>
      <c r="F20" s="14">
        <f>+ROUND((C20*E20),2)</f>
        <v>115697.89</v>
      </c>
      <c r="G20" s="28"/>
    </row>
    <row r="21" spans="1:7" x14ac:dyDescent="0.2">
      <c r="A21" s="12">
        <f t="shared" ref="A21:A24" si="2">+A20+0.01</f>
        <v>2.0199999999999996</v>
      </c>
      <c r="B21" s="36" t="s">
        <v>114</v>
      </c>
      <c r="C21" s="83">
        <v>122.688</v>
      </c>
      <c r="D21" s="84" t="s">
        <v>1</v>
      </c>
      <c r="E21" s="85">
        <v>2866.6099999999997</v>
      </c>
      <c r="F21" s="14">
        <f>+ROUND((C21*E21),2)</f>
        <v>351698.65</v>
      </c>
      <c r="G21" s="28"/>
    </row>
    <row r="22" spans="1:7" x14ac:dyDescent="0.2">
      <c r="A22" s="12">
        <f t="shared" si="2"/>
        <v>2.0299999999999994</v>
      </c>
      <c r="B22" s="36" t="s">
        <v>43</v>
      </c>
      <c r="C22" s="83">
        <v>115.94016000000001</v>
      </c>
      <c r="D22" s="84" t="s">
        <v>8</v>
      </c>
      <c r="E22" s="85">
        <v>245.98</v>
      </c>
      <c r="F22" s="14">
        <f>+ROUND((C22*E22),2)</f>
        <v>28518.959999999999</v>
      </c>
      <c r="G22" s="28"/>
    </row>
    <row r="23" spans="1:7" x14ac:dyDescent="0.2">
      <c r="A23" s="12">
        <f t="shared" si="2"/>
        <v>2.0399999999999991</v>
      </c>
      <c r="B23" s="36" t="s">
        <v>44</v>
      </c>
      <c r="C23" s="83">
        <v>46.955764800000004</v>
      </c>
      <c r="D23" s="84" t="s">
        <v>80</v>
      </c>
      <c r="E23" s="85">
        <v>378.45</v>
      </c>
      <c r="F23" s="14">
        <f>+ROUND((C23*E23),2)</f>
        <v>17770.41</v>
      </c>
      <c r="G23" s="28"/>
    </row>
    <row r="24" spans="1:7" x14ac:dyDescent="0.2">
      <c r="A24" s="12">
        <f t="shared" si="2"/>
        <v>2.0499999999999989</v>
      </c>
      <c r="B24" s="36" t="s">
        <v>111</v>
      </c>
      <c r="C24" s="83">
        <v>71.5</v>
      </c>
      <c r="D24" s="84" t="s">
        <v>80</v>
      </c>
      <c r="E24" s="85">
        <v>1649.7923895833333</v>
      </c>
      <c r="F24" s="14">
        <f>+ROUND((C24*E24),2)</f>
        <v>117960.16</v>
      </c>
      <c r="G24" s="15">
        <f>SUM(F20:F24)</f>
        <v>631646.07000000007</v>
      </c>
    </row>
    <row r="25" spans="1:7" x14ac:dyDescent="0.2">
      <c r="A25" s="37"/>
      <c r="B25" s="77"/>
      <c r="C25" s="101"/>
      <c r="D25" s="87"/>
      <c r="E25" s="102"/>
      <c r="F25" s="32"/>
      <c r="G25" s="28"/>
    </row>
    <row r="26" spans="1:7" x14ac:dyDescent="0.2">
      <c r="A26" s="33">
        <v>3</v>
      </c>
      <c r="B26" s="34" t="s">
        <v>45</v>
      </c>
      <c r="C26" s="101"/>
      <c r="D26" s="87"/>
      <c r="E26" s="102"/>
      <c r="F26" s="32"/>
      <c r="G26" s="28"/>
    </row>
    <row r="27" spans="1:7" x14ac:dyDescent="0.2">
      <c r="A27" s="12">
        <f>+A26+0.01</f>
        <v>3.01</v>
      </c>
      <c r="B27" s="36" t="s">
        <v>46</v>
      </c>
      <c r="C27" s="83">
        <v>6.0839999999999996</v>
      </c>
      <c r="D27" s="84" t="s">
        <v>1</v>
      </c>
      <c r="E27" s="85">
        <v>18717.909999999996</v>
      </c>
      <c r="F27" s="14">
        <f t="shared" ref="F27:F31" si="3">+ROUND((C27*E27),2)</f>
        <v>113879.76</v>
      </c>
      <c r="G27" s="28"/>
    </row>
    <row r="28" spans="1:7" x14ac:dyDescent="0.2">
      <c r="A28" s="12">
        <f t="shared" ref="A28:A31" si="4">+A27+0.01</f>
        <v>3.0199999999999996</v>
      </c>
      <c r="B28" s="36" t="s">
        <v>87</v>
      </c>
      <c r="C28" s="83">
        <v>0.60000000000000009</v>
      </c>
      <c r="D28" s="84" t="s">
        <v>1</v>
      </c>
      <c r="E28" s="85">
        <v>18748.190000000002</v>
      </c>
      <c r="F28" s="14">
        <f t="shared" si="3"/>
        <v>11248.91</v>
      </c>
      <c r="G28" s="28"/>
    </row>
    <row r="29" spans="1:7" x14ac:dyDescent="0.2">
      <c r="A29" s="12">
        <f t="shared" si="4"/>
        <v>3.0299999999999994</v>
      </c>
      <c r="B29" s="36" t="s">
        <v>52</v>
      </c>
      <c r="C29" s="83">
        <v>25.595999999999997</v>
      </c>
      <c r="D29" s="84" t="s">
        <v>1</v>
      </c>
      <c r="E29" s="85">
        <v>7568.3200000000006</v>
      </c>
      <c r="F29" s="14">
        <f t="shared" si="3"/>
        <v>193718.72</v>
      </c>
      <c r="G29" s="28"/>
    </row>
    <row r="30" spans="1:7" x14ac:dyDescent="0.2">
      <c r="A30" s="12">
        <f t="shared" si="4"/>
        <v>3.0399999999999991</v>
      </c>
      <c r="B30" s="36" t="s">
        <v>47</v>
      </c>
      <c r="C30" s="83">
        <v>0.38400000000000012</v>
      </c>
      <c r="D30" s="84" t="s">
        <v>1</v>
      </c>
      <c r="E30" s="85">
        <v>25102.579999999998</v>
      </c>
      <c r="F30" s="14">
        <f t="shared" si="3"/>
        <v>9639.39</v>
      </c>
      <c r="G30" s="28"/>
    </row>
    <row r="31" spans="1:7" x14ac:dyDescent="0.2">
      <c r="A31" s="12">
        <f t="shared" si="4"/>
        <v>3.0499999999999989</v>
      </c>
      <c r="B31" s="36" t="s">
        <v>160</v>
      </c>
      <c r="C31" s="83">
        <v>1.8719999999999999</v>
      </c>
      <c r="D31" s="84" t="s">
        <v>1</v>
      </c>
      <c r="E31" s="85">
        <v>13856.73</v>
      </c>
      <c r="F31" s="14">
        <f t="shared" si="3"/>
        <v>25939.8</v>
      </c>
      <c r="G31" s="15">
        <f>SUM(F27:F31)</f>
        <v>354426.58</v>
      </c>
    </row>
    <row r="32" spans="1:7" ht="13.5" thickBot="1" x14ac:dyDescent="0.25">
      <c r="A32" s="37"/>
      <c r="B32" s="77"/>
      <c r="C32" s="101"/>
      <c r="D32" s="87"/>
      <c r="E32" s="102"/>
      <c r="F32" s="32"/>
      <c r="G32" s="28"/>
    </row>
    <row r="33" spans="1:7" ht="13.5" customHeight="1" thickBot="1" x14ac:dyDescent="0.25">
      <c r="A33" s="39"/>
      <c r="B33" s="40"/>
      <c r="C33" s="103" t="s">
        <v>42</v>
      </c>
      <c r="D33" s="104"/>
      <c r="E33" s="105"/>
      <c r="F33" s="80"/>
      <c r="G33" s="81">
        <f>SUM(G12:G31)</f>
        <v>1141356.1700000002</v>
      </c>
    </row>
    <row r="34" spans="1:7" ht="13.5" customHeight="1" x14ac:dyDescent="0.2">
      <c r="A34" s="43"/>
      <c r="B34" s="71"/>
      <c r="C34" s="106"/>
      <c r="D34" s="107"/>
      <c r="E34" s="108"/>
      <c r="F34" s="72"/>
      <c r="G34" s="73"/>
    </row>
    <row r="35" spans="1:7" ht="13.5" customHeight="1" x14ac:dyDescent="0.2">
      <c r="A35" s="43"/>
      <c r="B35" s="71"/>
      <c r="C35" s="106"/>
      <c r="D35" s="107"/>
      <c r="E35" s="108"/>
      <c r="F35" s="72"/>
      <c r="G35" s="73"/>
    </row>
    <row r="36" spans="1:7" x14ac:dyDescent="0.2">
      <c r="A36" s="76" t="s">
        <v>26</v>
      </c>
      <c r="B36" s="70" t="s">
        <v>158</v>
      </c>
      <c r="C36" s="100"/>
      <c r="D36" s="100"/>
      <c r="E36" s="100"/>
      <c r="F36" s="69"/>
      <c r="G36" s="11"/>
    </row>
    <row r="37" spans="1:7" x14ac:dyDescent="0.2">
      <c r="A37" s="33">
        <v>1</v>
      </c>
      <c r="B37" s="34" t="s">
        <v>45</v>
      </c>
      <c r="C37" s="101"/>
      <c r="D37" s="87"/>
      <c r="E37" s="102"/>
      <c r="F37" s="32"/>
      <c r="G37" s="28"/>
    </row>
    <row r="38" spans="1:7" x14ac:dyDescent="0.2">
      <c r="A38" s="12">
        <f>+A37+0.01</f>
        <v>1.01</v>
      </c>
      <c r="B38" s="36" t="s">
        <v>47</v>
      </c>
      <c r="C38" s="83">
        <v>1.3440000000000001</v>
      </c>
      <c r="D38" s="84" t="s">
        <v>1</v>
      </c>
      <c r="E38" s="85">
        <v>25102.579999999998</v>
      </c>
      <c r="F38" s="14">
        <f t="shared" ref="F38:F44" si="5">+ROUND((C38*E38),2)</f>
        <v>33737.870000000003</v>
      </c>
      <c r="G38" s="28"/>
    </row>
    <row r="39" spans="1:7" x14ac:dyDescent="0.2">
      <c r="A39" s="12">
        <f t="shared" ref="A39:A44" si="6">+A38+0.01</f>
        <v>1.02</v>
      </c>
      <c r="B39" s="36" t="s">
        <v>48</v>
      </c>
      <c r="C39" s="83">
        <v>6.5519999999999996</v>
      </c>
      <c r="D39" s="84" t="s">
        <v>1</v>
      </c>
      <c r="E39" s="85">
        <v>13856.73</v>
      </c>
      <c r="F39" s="14">
        <f t="shared" si="5"/>
        <v>90789.29</v>
      </c>
      <c r="G39" s="28"/>
    </row>
    <row r="40" spans="1:7" x14ac:dyDescent="0.2">
      <c r="A40" s="12">
        <f t="shared" si="6"/>
        <v>1.03</v>
      </c>
      <c r="B40" s="36" t="s">
        <v>50</v>
      </c>
      <c r="C40" s="83">
        <v>1.75</v>
      </c>
      <c r="D40" s="84" t="s">
        <v>1</v>
      </c>
      <c r="E40" s="85">
        <v>26521.77</v>
      </c>
      <c r="F40" s="14">
        <f t="shared" si="5"/>
        <v>46413.1</v>
      </c>
      <c r="G40" s="28"/>
    </row>
    <row r="41" spans="1:7" x14ac:dyDescent="0.2">
      <c r="A41" s="12">
        <f t="shared" si="6"/>
        <v>1.04</v>
      </c>
      <c r="B41" s="36" t="s">
        <v>110</v>
      </c>
      <c r="C41" s="83">
        <v>1.59</v>
      </c>
      <c r="D41" s="84" t="s">
        <v>1</v>
      </c>
      <c r="E41" s="85">
        <v>17052.47</v>
      </c>
      <c r="F41" s="14">
        <f t="shared" si="5"/>
        <v>27113.43</v>
      </c>
      <c r="G41" s="28"/>
    </row>
    <row r="42" spans="1:7" x14ac:dyDescent="0.2">
      <c r="A42" s="12">
        <f t="shared" si="6"/>
        <v>1.05</v>
      </c>
      <c r="B42" s="36" t="s">
        <v>64</v>
      </c>
      <c r="C42" s="83">
        <v>2.72</v>
      </c>
      <c r="D42" s="84" t="s">
        <v>1</v>
      </c>
      <c r="E42" s="85">
        <v>28782.42</v>
      </c>
      <c r="F42" s="14">
        <f t="shared" si="5"/>
        <v>78288.179999999993</v>
      </c>
      <c r="G42" s="28"/>
    </row>
    <row r="43" spans="1:7" x14ac:dyDescent="0.2">
      <c r="A43" s="12">
        <f t="shared" si="6"/>
        <v>1.06</v>
      </c>
      <c r="B43" s="36" t="s">
        <v>166</v>
      </c>
      <c r="C43" s="83">
        <v>37.382800000000003</v>
      </c>
      <c r="D43" s="84" t="s">
        <v>1</v>
      </c>
      <c r="E43" s="85">
        <v>11874.41</v>
      </c>
      <c r="F43" s="14">
        <f t="shared" si="5"/>
        <v>443898.69</v>
      </c>
      <c r="G43" s="28"/>
    </row>
    <row r="44" spans="1:7" x14ac:dyDescent="0.2">
      <c r="A44" s="12">
        <f t="shared" si="6"/>
        <v>1.07</v>
      </c>
      <c r="B44" s="36" t="s">
        <v>167</v>
      </c>
      <c r="C44" s="83">
        <v>1.2572000000000001</v>
      </c>
      <c r="D44" s="84" t="s">
        <v>1</v>
      </c>
      <c r="E44" s="85">
        <v>11874.41</v>
      </c>
      <c r="F44" s="14">
        <f t="shared" si="5"/>
        <v>14928.51</v>
      </c>
      <c r="G44" s="15">
        <f>SUM(F38:F44)</f>
        <v>735169.07000000007</v>
      </c>
    </row>
    <row r="45" spans="1:7" x14ac:dyDescent="0.2">
      <c r="A45" s="37"/>
      <c r="B45" s="77"/>
      <c r="C45" s="101"/>
      <c r="D45" s="87"/>
      <c r="E45" s="102"/>
      <c r="F45" s="32"/>
      <c r="G45" s="28"/>
    </row>
    <row r="46" spans="1:7" ht="15" customHeight="1" x14ac:dyDescent="0.2">
      <c r="A46" s="16">
        <v>2</v>
      </c>
      <c r="B46" s="17" t="s">
        <v>51</v>
      </c>
      <c r="C46" s="87"/>
      <c r="D46" s="87"/>
      <c r="E46" s="87"/>
      <c r="F46" s="64"/>
      <c r="G46" s="11"/>
    </row>
    <row r="47" spans="1:7" ht="15" customHeight="1" x14ac:dyDescent="0.2">
      <c r="A47" s="12">
        <f>+A46+0.01</f>
        <v>2.0099999999999998</v>
      </c>
      <c r="B47" s="13" t="s">
        <v>159</v>
      </c>
      <c r="C47" s="83">
        <v>443.18</v>
      </c>
      <c r="D47" s="84" t="s">
        <v>2</v>
      </c>
      <c r="E47" s="85">
        <v>1281.81</v>
      </c>
      <c r="F47" s="14">
        <f>+ROUND((C47*E47),2)</f>
        <v>568072.56000000006</v>
      </c>
      <c r="G47" s="15">
        <f>+F47</f>
        <v>568072.56000000006</v>
      </c>
    </row>
    <row r="48" spans="1:7" x14ac:dyDescent="0.2">
      <c r="A48" s="37"/>
      <c r="B48" s="30"/>
      <c r="C48" s="101"/>
      <c r="D48" s="87"/>
      <c r="E48" s="102"/>
      <c r="F48" s="32"/>
      <c r="G48" s="28"/>
    </row>
    <row r="49" spans="1:7" s="22" customFormat="1" x14ac:dyDescent="0.2">
      <c r="A49" s="16">
        <v>3</v>
      </c>
      <c r="B49" s="17" t="s">
        <v>53</v>
      </c>
      <c r="C49" s="18"/>
      <c r="D49" s="19"/>
      <c r="E49" s="20"/>
      <c r="F49" s="20"/>
      <c r="G49" s="21"/>
    </row>
    <row r="50" spans="1:7" s="22" customFormat="1" x14ac:dyDescent="0.2">
      <c r="A50" s="23">
        <f>+A49+0.01</f>
        <v>3.01</v>
      </c>
      <c r="B50" s="13" t="s">
        <v>54</v>
      </c>
      <c r="C50" s="24">
        <v>300.13</v>
      </c>
      <c r="D50" s="25" t="s">
        <v>2</v>
      </c>
      <c r="E50" s="26">
        <v>48.349999999999994</v>
      </c>
      <c r="F50" s="14">
        <f>+ROUND((C50*E50),2)</f>
        <v>14511.29</v>
      </c>
      <c r="G50" s="27"/>
    </row>
    <row r="51" spans="1:7" s="22" customFormat="1" ht="25.5" x14ac:dyDescent="0.2">
      <c r="A51" s="23">
        <f>+A50+0.01</f>
        <v>3.0199999999999996</v>
      </c>
      <c r="B51" s="13" t="s">
        <v>55</v>
      </c>
      <c r="C51" s="24">
        <v>714.72</v>
      </c>
      <c r="D51" s="25" t="s">
        <v>2</v>
      </c>
      <c r="E51" s="26">
        <v>273.48</v>
      </c>
      <c r="F51" s="14">
        <f>+ROUND((C51*E51),2)</f>
        <v>195461.63</v>
      </c>
      <c r="G51" s="28"/>
    </row>
    <row r="52" spans="1:7" s="22" customFormat="1" x14ac:dyDescent="0.2">
      <c r="A52" s="23">
        <f>+A51+0.01</f>
        <v>3.0299999999999994</v>
      </c>
      <c r="B52" s="13" t="s">
        <v>56</v>
      </c>
      <c r="C52" s="24">
        <v>239.69</v>
      </c>
      <c r="D52" s="25" t="s">
        <v>2</v>
      </c>
      <c r="E52" s="26">
        <v>437.77</v>
      </c>
      <c r="F52" s="14">
        <f>+ROUND((C52*E52),2)</f>
        <v>104929.09</v>
      </c>
      <c r="G52" s="28"/>
    </row>
    <row r="53" spans="1:7" s="22" customFormat="1" ht="25.5" x14ac:dyDescent="0.2">
      <c r="A53" s="23">
        <f>+A52+0.01</f>
        <v>3.0399999999999991</v>
      </c>
      <c r="B53" s="13" t="s">
        <v>57</v>
      </c>
      <c r="C53" s="24">
        <v>33.200000000000003</v>
      </c>
      <c r="D53" s="25" t="s">
        <v>2</v>
      </c>
      <c r="E53" s="26">
        <v>376.48</v>
      </c>
      <c r="F53" s="14">
        <f>+ROUND((C53*E53),2)</f>
        <v>12499.14</v>
      </c>
      <c r="G53" s="28"/>
    </row>
    <row r="54" spans="1:7" s="22" customFormat="1" x14ac:dyDescent="0.2">
      <c r="A54" s="23">
        <f>+A53+0.01</f>
        <v>3.0499999999999989</v>
      </c>
      <c r="B54" s="13" t="s">
        <v>58</v>
      </c>
      <c r="C54" s="24">
        <v>650.53</v>
      </c>
      <c r="D54" s="25" t="s">
        <v>3</v>
      </c>
      <c r="E54" s="26">
        <v>106.53999999999999</v>
      </c>
      <c r="F54" s="14">
        <f>+ROUND((C54*E54),2)</f>
        <v>69307.47</v>
      </c>
      <c r="G54" s="15">
        <f>SUM(F50:F54)</f>
        <v>396708.62</v>
      </c>
    </row>
    <row r="55" spans="1:7" s="22" customFormat="1" x14ac:dyDescent="0.2">
      <c r="A55" s="29"/>
      <c r="B55" s="30"/>
      <c r="C55" s="31"/>
      <c r="D55" s="19"/>
      <c r="E55" s="20"/>
      <c r="F55" s="32"/>
      <c r="G55" s="28"/>
    </row>
    <row r="56" spans="1:7" s="22" customFormat="1" x14ac:dyDescent="0.2">
      <c r="A56" s="16">
        <v>4</v>
      </c>
      <c r="B56" s="17" t="s">
        <v>65</v>
      </c>
      <c r="C56" s="18"/>
      <c r="D56" s="19"/>
      <c r="E56" s="20"/>
      <c r="F56" s="20"/>
      <c r="G56" s="21"/>
    </row>
    <row r="57" spans="1:7" s="22" customFormat="1" x14ac:dyDescent="0.2">
      <c r="A57" s="23">
        <f>+A56+0.01</f>
        <v>4.01</v>
      </c>
      <c r="B57" s="13" t="s">
        <v>66</v>
      </c>
      <c r="C57" s="24">
        <v>47.32</v>
      </c>
      <c r="D57" s="25" t="s">
        <v>2</v>
      </c>
      <c r="E57" s="26">
        <v>1909.5299999999997</v>
      </c>
      <c r="F57" s="14">
        <f>+ROUND((C57*E57),2)</f>
        <v>90358.96</v>
      </c>
      <c r="G57" s="27"/>
    </row>
    <row r="58" spans="1:7" s="22" customFormat="1" x14ac:dyDescent="0.2">
      <c r="A58" s="23">
        <f>+A57+0.01</f>
        <v>4.0199999999999996</v>
      </c>
      <c r="B58" s="13" t="s">
        <v>67</v>
      </c>
      <c r="C58" s="24">
        <v>40.32</v>
      </c>
      <c r="D58" s="25" t="s">
        <v>2</v>
      </c>
      <c r="E58" s="26">
        <v>1482.1200000000001</v>
      </c>
      <c r="F58" s="14">
        <f>+ROUND((C58*E58),2)</f>
        <v>59759.08</v>
      </c>
      <c r="G58" s="28"/>
    </row>
    <row r="59" spans="1:7" s="22" customFormat="1" x14ac:dyDescent="0.2">
      <c r="A59" s="23">
        <f t="shared" ref="A59:A60" si="7">+A58+0.01</f>
        <v>4.0299999999999994</v>
      </c>
      <c r="B59" s="13" t="s">
        <v>68</v>
      </c>
      <c r="C59" s="24">
        <v>24.42</v>
      </c>
      <c r="D59" s="25" t="s">
        <v>2</v>
      </c>
      <c r="E59" s="26">
        <v>1482.1200000000001</v>
      </c>
      <c r="F59" s="14">
        <f>+ROUND((C59*E59),2)</f>
        <v>36193.370000000003</v>
      </c>
      <c r="G59" s="28"/>
    </row>
    <row r="60" spans="1:7" s="22" customFormat="1" x14ac:dyDescent="0.2">
      <c r="A60" s="23">
        <f t="shared" si="7"/>
        <v>4.0399999999999991</v>
      </c>
      <c r="B60" s="13" t="s">
        <v>69</v>
      </c>
      <c r="C60" s="24">
        <v>7.89</v>
      </c>
      <c r="D60" s="25" t="s">
        <v>2</v>
      </c>
      <c r="E60" s="26">
        <v>964.16000000000008</v>
      </c>
      <c r="F60" s="14">
        <f>+ROUND((C60*E60),2)</f>
        <v>7607.22</v>
      </c>
      <c r="G60" s="15">
        <f>SUM(F57:F60)</f>
        <v>193918.63</v>
      </c>
    </row>
    <row r="61" spans="1:7" s="22" customFormat="1" x14ac:dyDescent="0.2">
      <c r="A61" s="29"/>
      <c r="B61" s="30"/>
      <c r="C61" s="31"/>
      <c r="D61" s="19"/>
      <c r="E61" s="20"/>
      <c r="F61" s="32"/>
      <c r="G61" s="28"/>
    </row>
    <row r="62" spans="1:7" ht="15" customHeight="1" x14ac:dyDescent="0.2">
      <c r="A62" s="16">
        <v>5</v>
      </c>
      <c r="B62" s="17" t="s">
        <v>11</v>
      </c>
      <c r="C62" s="87"/>
      <c r="D62" s="87"/>
      <c r="E62" s="87"/>
      <c r="F62" s="64"/>
      <c r="G62" s="11"/>
    </row>
    <row r="63" spans="1:7" ht="25.5" x14ac:dyDescent="0.2">
      <c r="A63" s="12">
        <f t="shared" ref="A63:A67" si="8">+A62+0.01</f>
        <v>5.01</v>
      </c>
      <c r="B63" s="13" t="s">
        <v>72</v>
      </c>
      <c r="C63" s="83">
        <v>218.94</v>
      </c>
      <c r="D63" s="25" t="s">
        <v>2</v>
      </c>
      <c r="E63" s="85">
        <v>1262.54</v>
      </c>
      <c r="F63" s="14">
        <f t="shared" ref="F63:F67" si="9">+ROUND((C63*E63),2)</f>
        <v>276420.51</v>
      </c>
      <c r="G63" s="11"/>
    </row>
    <row r="64" spans="1:7" ht="25.5" x14ac:dyDescent="0.2">
      <c r="A64" s="12">
        <f t="shared" si="8"/>
        <v>5.0199999999999996</v>
      </c>
      <c r="B64" s="13" t="s">
        <v>98</v>
      </c>
      <c r="C64" s="83">
        <v>227.76</v>
      </c>
      <c r="D64" s="25" t="s">
        <v>2</v>
      </c>
      <c r="E64" s="85">
        <v>203.28999999999996</v>
      </c>
      <c r="F64" s="14">
        <f t="shared" si="9"/>
        <v>46301.33</v>
      </c>
      <c r="G64" s="11"/>
    </row>
    <row r="65" spans="1:7" x14ac:dyDescent="0.2">
      <c r="A65" s="12">
        <f t="shared" si="8"/>
        <v>5.0299999999999994</v>
      </c>
      <c r="B65" s="13" t="s">
        <v>70</v>
      </c>
      <c r="C65" s="83">
        <v>8.84</v>
      </c>
      <c r="D65" s="25" t="s">
        <v>2</v>
      </c>
      <c r="E65" s="85">
        <v>2074.8500000000004</v>
      </c>
      <c r="F65" s="14">
        <f t="shared" si="9"/>
        <v>18341.669999999998</v>
      </c>
      <c r="G65" s="11"/>
    </row>
    <row r="66" spans="1:7" x14ac:dyDescent="0.2">
      <c r="A66" s="12">
        <f t="shared" si="8"/>
        <v>5.0399999999999991</v>
      </c>
      <c r="B66" s="13" t="s">
        <v>71</v>
      </c>
      <c r="C66" s="83">
        <v>7.29</v>
      </c>
      <c r="D66" s="25" t="s">
        <v>2</v>
      </c>
      <c r="E66" s="85">
        <v>1451.69</v>
      </c>
      <c r="F66" s="14">
        <f t="shared" si="9"/>
        <v>10582.82</v>
      </c>
      <c r="G66" s="11"/>
    </row>
    <row r="67" spans="1:7" ht="25.5" x14ac:dyDescent="0.2">
      <c r="A67" s="12">
        <f t="shared" si="8"/>
        <v>5.0499999999999989</v>
      </c>
      <c r="B67" s="13" t="s">
        <v>59</v>
      </c>
      <c r="C67" s="83">
        <v>3.8</v>
      </c>
      <c r="D67" s="25" t="s">
        <v>2</v>
      </c>
      <c r="E67" s="85">
        <v>1262.54</v>
      </c>
      <c r="F67" s="14">
        <f t="shared" si="9"/>
        <v>4797.6499999999996</v>
      </c>
      <c r="G67" s="15">
        <f>SUM(F63:F67)</f>
        <v>356443.98000000004</v>
      </c>
    </row>
    <row r="68" spans="1:7" x14ac:dyDescent="0.2">
      <c r="A68" s="37"/>
      <c r="B68" s="30"/>
      <c r="C68" s="101"/>
      <c r="D68" s="87"/>
      <c r="E68" s="102"/>
      <c r="F68" s="32"/>
      <c r="G68" s="28"/>
    </row>
    <row r="69" spans="1:7" ht="15" customHeight="1" x14ac:dyDescent="0.2">
      <c r="A69" s="16">
        <v>6</v>
      </c>
      <c r="B69" s="17" t="s">
        <v>62</v>
      </c>
      <c r="C69" s="87"/>
      <c r="D69" s="87"/>
      <c r="E69" s="87"/>
      <c r="F69" s="64"/>
      <c r="G69" s="11"/>
    </row>
    <row r="70" spans="1:7" x14ac:dyDescent="0.2">
      <c r="A70" s="12">
        <f>+A69+0.01</f>
        <v>6.01</v>
      </c>
      <c r="B70" s="13" t="s">
        <v>135</v>
      </c>
      <c r="C70" s="83">
        <v>2</v>
      </c>
      <c r="D70" s="84" t="s">
        <v>0</v>
      </c>
      <c r="E70" s="85">
        <v>23500</v>
      </c>
      <c r="F70" s="14">
        <f>+ROUND((C70*E70),2)</f>
        <v>47000</v>
      </c>
      <c r="G70" s="11"/>
    </row>
    <row r="71" spans="1:7" x14ac:dyDescent="0.2">
      <c r="A71" s="12">
        <f>+A70+0.01</f>
        <v>6.02</v>
      </c>
      <c r="B71" s="13" t="s">
        <v>136</v>
      </c>
      <c r="C71" s="83">
        <v>14</v>
      </c>
      <c r="D71" s="84" t="s">
        <v>0</v>
      </c>
      <c r="E71" s="85">
        <v>13500</v>
      </c>
      <c r="F71" s="14">
        <f>+ROUND((C71*E71),2)</f>
        <v>189000</v>
      </c>
      <c r="G71" s="11"/>
    </row>
    <row r="72" spans="1:7" x14ac:dyDescent="0.2">
      <c r="A72" s="12">
        <f>+A71+0.01</f>
        <v>6.0299999999999994</v>
      </c>
      <c r="B72" s="13" t="s">
        <v>164</v>
      </c>
      <c r="C72" s="83">
        <v>4</v>
      </c>
      <c r="D72" s="84" t="s">
        <v>0</v>
      </c>
      <c r="E72" s="85">
        <v>3495</v>
      </c>
      <c r="F72" s="14">
        <f>+ROUND((C72*E72),2)</f>
        <v>13980</v>
      </c>
      <c r="G72" s="11"/>
    </row>
    <row r="73" spans="1:7" x14ac:dyDescent="0.2">
      <c r="A73" s="12">
        <f>+A71+0.01</f>
        <v>6.0299999999999994</v>
      </c>
      <c r="B73" s="13" t="s">
        <v>137</v>
      </c>
      <c r="C73" s="83">
        <v>273.27</v>
      </c>
      <c r="D73" s="84" t="s">
        <v>4</v>
      </c>
      <c r="E73" s="85">
        <v>400</v>
      </c>
      <c r="F73" s="14">
        <f>+ROUND((C73*E73),2)</f>
        <v>109308</v>
      </c>
      <c r="G73" s="11"/>
    </row>
    <row r="74" spans="1:7" ht="25.5" x14ac:dyDescent="0.2">
      <c r="A74" s="12">
        <f>+A73+0.01</f>
        <v>6.0399999999999991</v>
      </c>
      <c r="B74" s="13" t="s">
        <v>165</v>
      </c>
      <c r="C74" s="83">
        <v>155.88</v>
      </c>
      <c r="D74" s="84" t="s">
        <v>4</v>
      </c>
      <c r="E74" s="85">
        <v>537.20000000000005</v>
      </c>
      <c r="F74" s="14">
        <f>+ROUND((C74*E74),2)</f>
        <v>83738.740000000005</v>
      </c>
      <c r="G74" s="15">
        <f>SUM(F70:F74)</f>
        <v>443026.74</v>
      </c>
    </row>
    <row r="75" spans="1:7" x14ac:dyDescent="0.2">
      <c r="A75" s="37"/>
      <c r="B75" s="30"/>
      <c r="C75" s="101"/>
      <c r="D75" s="87"/>
      <c r="E75" s="102"/>
      <c r="F75" s="32"/>
      <c r="G75" s="28"/>
    </row>
    <row r="76" spans="1:7" ht="15" customHeight="1" x14ac:dyDescent="0.2">
      <c r="A76" s="16">
        <v>7</v>
      </c>
      <c r="B76" s="17" t="s">
        <v>12</v>
      </c>
      <c r="C76" s="87"/>
      <c r="D76" s="87"/>
      <c r="E76" s="87"/>
      <c r="F76" s="64"/>
      <c r="G76" s="11"/>
    </row>
    <row r="77" spans="1:7" ht="25.5" x14ac:dyDescent="0.2">
      <c r="A77" s="12">
        <f>+A76+0.01</f>
        <v>7.01</v>
      </c>
      <c r="B77" s="13" t="s">
        <v>85</v>
      </c>
      <c r="C77" s="83">
        <v>203.18</v>
      </c>
      <c r="D77" s="84" t="s">
        <v>4</v>
      </c>
      <c r="E77" s="85">
        <v>232.08</v>
      </c>
      <c r="F77" s="14">
        <f>+ROUND((C77*E77),2)</f>
        <v>47154.01</v>
      </c>
      <c r="G77" s="11"/>
    </row>
    <row r="78" spans="1:7" x14ac:dyDescent="0.2">
      <c r="A78" s="12">
        <f>+A77+0.01</f>
        <v>7.02</v>
      </c>
      <c r="B78" s="13" t="s">
        <v>84</v>
      </c>
      <c r="C78" s="83">
        <v>23.22</v>
      </c>
      <c r="D78" s="84" t="s">
        <v>4</v>
      </c>
      <c r="E78" s="85">
        <v>345.77</v>
      </c>
      <c r="F78" s="14">
        <f>+ROUND((C78*E78),2)</f>
        <v>8028.78</v>
      </c>
      <c r="G78" s="15">
        <f>SUM(F77:F78)</f>
        <v>55182.79</v>
      </c>
    </row>
    <row r="79" spans="1:7" x14ac:dyDescent="0.2">
      <c r="A79" s="37"/>
      <c r="B79" s="30"/>
      <c r="C79" s="101"/>
      <c r="D79" s="87"/>
      <c r="E79" s="102"/>
      <c r="F79" s="32"/>
      <c r="G79" s="28"/>
    </row>
    <row r="80" spans="1:7" ht="15" customHeight="1" x14ac:dyDescent="0.2">
      <c r="A80" s="16">
        <v>8</v>
      </c>
      <c r="B80" s="17" t="s">
        <v>73</v>
      </c>
      <c r="C80" s="87"/>
      <c r="D80" s="87"/>
      <c r="E80" s="87"/>
      <c r="F80" s="64"/>
      <c r="G80" s="11"/>
    </row>
    <row r="81" spans="1:7" ht="25.5" x14ac:dyDescent="0.2">
      <c r="A81" s="12">
        <f>+A80+0.01</f>
        <v>8.01</v>
      </c>
      <c r="B81" s="13" t="s">
        <v>74</v>
      </c>
      <c r="C81" s="83">
        <v>50.25</v>
      </c>
      <c r="D81" s="84" t="s">
        <v>81</v>
      </c>
      <c r="E81" s="85">
        <v>8549.1</v>
      </c>
      <c r="F81" s="14">
        <f>+ROUND((C81*E81),2)</f>
        <v>429592.28</v>
      </c>
      <c r="G81" s="11"/>
    </row>
    <row r="82" spans="1:7" x14ac:dyDescent="0.2">
      <c r="A82" s="12">
        <f>+A81+0.01</f>
        <v>8.02</v>
      </c>
      <c r="B82" s="13" t="s">
        <v>75</v>
      </c>
      <c r="C82" s="83">
        <v>4.9000000000000004</v>
      </c>
      <c r="D82" s="84" t="s">
        <v>2</v>
      </c>
      <c r="E82" s="85">
        <v>9850</v>
      </c>
      <c r="F82" s="14">
        <f>+ROUND((C82*E82),2)</f>
        <v>48265</v>
      </c>
      <c r="G82" s="15">
        <f>SUM(F81:F82)</f>
        <v>477857.28000000003</v>
      </c>
    </row>
    <row r="83" spans="1:7" x14ac:dyDescent="0.2">
      <c r="A83" s="37"/>
      <c r="B83" s="30"/>
      <c r="C83" s="101"/>
      <c r="D83" s="87"/>
      <c r="E83" s="102"/>
      <c r="F83" s="32"/>
      <c r="G83" s="28"/>
    </row>
    <row r="84" spans="1:7" ht="15" customHeight="1" x14ac:dyDescent="0.2">
      <c r="A84" s="16">
        <v>9</v>
      </c>
      <c r="B84" s="17" t="s">
        <v>76</v>
      </c>
      <c r="C84" s="87"/>
      <c r="D84" s="87"/>
      <c r="E84" s="87"/>
      <c r="F84" s="64"/>
      <c r="G84" s="11"/>
    </row>
    <row r="85" spans="1:7" ht="25.5" x14ac:dyDescent="0.2">
      <c r="A85" s="12">
        <f>+A84+0.01</f>
        <v>9.01</v>
      </c>
      <c r="B85" s="13" t="s">
        <v>77</v>
      </c>
      <c r="C85" s="83">
        <v>16</v>
      </c>
      <c r="D85" s="84" t="s">
        <v>0</v>
      </c>
      <c r="E85" s="85">
        <v>1652.07</v>
      </c>
      <c r="F85" s="14">
        <f>+ROUND((C85*E85),2)</f>
        <v>26433.119999999999</v>
      </c>
      <c r="G85" s="11"/>
    </row>
    <row r="86" spans="1:7" ht="25.5" x14ac:dyDescent="0.2">
      <c r="A86" s="12">
        <f>+A85+0.01</f>
        <v>9.02</v>
      </c>
      <c r="B86" s="13" t="s">
        <v>78</v>
      </c>
      <c r="C86" s="83">
        <v>2</v>
      </c>
      <c r="D86" s="84" t="s">
        <v>2</v>
      </c>
      <c r="E86" s="85">
        <v>1262.54</v>
      </c>
      <c r="F86" s="14">
        <f>+ROUND((C86*E86),2)</f>
        <v>2525.08</v>
      </c>
      <c r="G86" s="15">
        <f>SUM(F85:F86)</f>
        <v>28958.199999999997</v>
      </c>
    </row>
    <row r="87" spans="1:7" x14ac:dyDescent="0.2">
      <c r="A87" s="37"/>
      <c r="B87" s="30"/>
      <c r="C87" s="101"/>
      <c r="D87" s="87"/>
      <c r="E87" s="102"/>
      <c r="F87" s="32"/>
      <c r="G87" s="28"/>
    </row>
    <row r="88" spans="1:7" ht="15" customHeight="1" x14ac:dyDescent="0.2">
      <c r="A88" s="16">
        <v>10</v>
      </c>
      <c r="B88" s="17" t="s">
        <v>79</v>
      </c>
      <c r="C88" s="87"/>
      <c r="D88" s="87"/>
      <c r="E88" s="87"/>
      <c r="F88" s="64"/>
      <c r="G88" s="11"/>
    </row>
    <row r="89" spans="1:7" s="22" customFormat="1" ht="25.5" x14ac:dyDescent="0.2">
      <c r="A89" s="12">
        <f>+A88+0.01</f>
        <v>10.01</v>
      </c>
      <c r="B89" s="82" t="s">
        <v>163</v>
      </c>
      <c r="C89" s="83">
        <v>4</v>
      </c>
      <c r="D89" s="84" t="s">
        <v>0</v>
      </c>
      <c r="E89" s="85">
        <v>13306.630000000001</v>
      </c>
      <c r="F89" s="14">
        <f t="shared" ref="F89:F104" si="10">+ROUND((C89*E89),2)</f>
        <v>53226.52</v>
      </c>
      <c r="G89" s="21"/>
    </row>
    <row r="90" spans="1:7" s="22" customFormat="1" ht="25.5" x14ac:dyDescent="0.2">
      <c r="A90" s="12">
        <f t="shared" ref="A90:A107" si="11">+A89+0.01</f>
        <v>10.02</v>
      </c>
      <c r="B90" s="82" t="s">
        <v>115</v>
      </c>
      <c r="C90" s="83">
        <v>2</v>
      </c>
      <c r="D90" s="84" t="s">
        <v>0</v>
      </c>
      <c r="E90" s="85">
        <v>11351.619999999999</v>
      </c>
      <c r="F90" s="14">
        <f t="shared" si="10"/>
        <v>22703.24</v>
      </c>
      <c r="G90" s="21"/>
    </row>
    <row r="91" spans="1:7" s="22" customFormat="1" ht="38.25" x14ac:dyDescent="0.2">
      <c r="A91" s="12">
        <f t="shared" si="11"/>
        <v>10.029999999999999</v>
      </c>
      <c r="B91" s="82" t="s">
        <v>116</v>
      </c>
      <c r="C91" s="83">
        <v>2</v>
      </c>
      <c r="D91" s="84" t="s">
        <v>0</v>
      </c>
      <c r="E91" s="85">
        <v>26594.98</v>
      </c>
      <c r="F91" s="14">
        <f t="shared" si="10"/>
        <v>53189.96</v>
      </c>
      <c r="G91" s="21"/>
    </row>
    <row r="92" spans="1:7" ht="38.25" x14ac:dyDescent="0.2">
      <c r="A92" s="12">
        <f t="shared" si="11"/>
        <v>10.039999999999999</v>
      </c>
      <c r="B92" s="82" t="s">
        <v>117</v>
      </c>
      <c r="C92" s="83">
        <v>2</v>
      </c>
      <c r="D92" s="84" t="s">
        <v>0</v>
      </c>
      <c r="E92" s="85">
        <v>20412.21</v>
      </c>
      <c r="F92" s="14">
        <f t="shared" si="10"/>
        <v>40824.42</v>
      </c>
      <c r="G92" s="28"/>
    </row>
    <row r="93" spans="1:7" s="22" customFormat="1" ht="25.5" x14ac:dyDescent="0.2">
      <c r="A93" s="12">
        <f t="shared" si="11"/>
        <v>10.049999999999999</v>
      </c>
      <c r="B93" s="82" t="s">
        <v>118</v>
      </c>
      <c r="C93" s="83">
        <v>2</v>
      </c>
      <c r="D93" s="84" t="s">
        <v>0</v>
      </c>
      <c r="E93" s="85">
        <v>9192.4399999999987</v>
      </c>
      <c r="F93" s="14">
        <f t="shared" si="10"/>
        <v>18384.88</v>
      </c>
      <c r="G93" s="21"/>
    </row>
    <row r="94" spans="1:7" s="22" customFormat="1" ht="25.5" x14ac:dyDescent="0.2">
      <c r="A94" s="12">
        <f t="shared" si="11"/>
        <v>10.059999999999999</v>
      </c>
      <c r="B94" s="82" t="s">
        <v>122</v>
      </c>
      <c r="C94" s="83">
        <v>4</v>
      </c>
      <c r="D94" s="84" t="s">
        <v>0</v>
      </c>
      <c r="E94" s="85">
        <v>11108.730000000001</v>
      </c>
      <c r="F94" s="14">
        <f t="shared" si="10"/>
        <v>44434.92</v>
      </c>
      <c r="G94" s="21"/>
    </row>
    <row r="95" spans="1:7" s="22" customFormat="1" ht="25.5" x14ac:dyDescent="0.2">
      <c r="A95" s="12">
        <f t="shared" si="11"/>
        <v>10.069999999999999</v>
      </c>
      <c r="B95" s="82" t="s">
        <v>130</v>
      </c>
      <c r="C95" s="83">
        <v>4</v>
      </c>
      <c r="D95" s="84" t="s">
        <v>0</v>
      </c>
      <c r="E95" s="85">
        <v>9875</v>
      </c>
      <c r="F95" s="14">
        <f t="shared" si="10"/>
        <v>39500</v>
      </c>
      <c r="G95" s="21"/>
    </row>
    <row r="96" spans="1:7" s="22" customFormat="1" ht="25.5" x14ac:dyDescent="0.2">
      <c r="A96" s="12">
        <f t="shared" si="11"/>
        <v>10.079999999999998</v>
      </c>
      <c r="B96" s="82" t="s">
        <v>123</v>
      </c>
      <c r="C96" s="83">
        <v>2</v>
      </c>
      <c r="D96" s="84" t="s">
        <v>0</v>
      </c>
      <c r="E96" s="85">
        <v>7241.14</v>
      </c>
      <c r="F96" s="14">
        <f t="shared" si="10"/>
        <v>14482.28</v>
      </c>
      <c r="G96" s="21"/>
    </row>
    <row r="97" spans="1:7" s="22" customFormat="1" ht="25.5" x14ac:dyDescent="0.2">
      <c r="A97" s="12">
        <f t="shared" si="11"/>
        <v>10.089999999999998</v>
      </c>
      <c r="B97" s="82" t="s">
        <v>119</v>
      </c>
      <c r="C97" s="83">
        <v>2</v>
      </c>
      <c r="D97" s="84" t="s">
        <v>0</v>
      </c>
      <c r="E97" s="85">
        <v>9509.66</v>
      </c>
      <c r="F97" s="14">
        <f t="shared" si="10"/>
        <v>19019.32</v>
      </c>
      <c r="G97" s="21"/>
    </row>
    <row r="98" spans="1:7" s="22" customFormat="1" ht="25.5" x14ac:dyDescent="0.2">
      <c r="A98" s="12">
        <f t="shared" si="11"/>
        <v>10.099999999999998</v>
      </c>
      <c r="B98" s="82" t="s">
        <v>120</v>
      </c>
      <c r="C98" s="83">
        <v>2</v>
      </c>
      <c r="D98" s="84" t="s">
        <v>0</v>
      </c>
      <c r="E98" s="85">
        <v>2380.6</v>
      </c>
      <c r="F98" s="14">
        <f t="shared" si="10"/>
        <v>4761.2</v>
      </c>
      <c r="G98" s="21"/>
    </row>
    <row r="99" spans="1:7" s="22" customFormat="1" ht="25.5" x14ac:dyDescent="0.2">
      <c r="A99" s="12">
        <f t="shared" si="11"/>
        <v>10.109999999999998</v>
      </c>
      <c r="B99" s="82" t="s">
        <v>121</v>
      </c>
      <c r="C99" s="83">
        <v>14</v>
      </c>
      <c r="D99" s="84" t="s">
        <v>0</v>
      </c>
      <c r="E99" s="85">
        <v>3036.2599999999998</v>
      </c>
      <c r="F99" s="14">
        <f t="shared" si="10"/>
        <v>42507.64</v>
      </c>
      <c r="G99" s="21"/>
    </row>
    <row r="100" spans="1:7" s="22" customFormat="1" x14ac:dyDescent="0.2">
      <c r="A100" s="12">
        <f t="shared" si="11"/>
        <v>10.119999999999997</v>
      </c>
      <c r="B100" s="82" t="s">
        <v>153</v>
      </c>
      <c r="C100" s="83">
        <v>2</v>
      </c>
      <c r="D100" s="84" t="s">
        <v>0</v>
      </c>
      <c r="E100" s="85">
        <v>1455.78</v>
      </c>
      <c r="F100" s="14">
        <f>+ROUND((C100*E100),2)</f>
        <v>2911.56</v>
      </c>
      <c r="G100" s="21"/>
    </row>
    <row r="101" spans="1:7" s="22" customFormat="1" x14ac:dyDescent="0.2">
      <c r="A101" s="12">
        <f t="shared" si="11"/>
        <v>10.129999999999997</v>
      </c>
      <c r="B101" s="82" t="s">
        <v>154</v>
      </c>
      <c r="C101" s="83">
        <v>2</v>
      </c>
      <c r="D101" s="84" t="s">
        <v>0</v>
      </c>
      <c r="E101" s="85">
        <v>1755.85</v>
      </c>
      <c r="F101" s="14">
        <f>+ROUND((C101*E101),2)</f>
        <v>3511.7</v>
      </c>
      <c r="G101" s="21"/>
    </row>
    <row r="102" spans="1:7" s="22" customFormat="1" x14ac:dyDescent="0.2">
      <c r="A102" s="12">
        <f t="shared" si="11"/>
        <v>10.139999999999997</v>
      </c>
      <c r="B102" s="82" t="s">
        <v>127</v>
      </c>
      <c r="C102" s="83">
        <v>6</v>
      </c>
      <c r="D102" s="84" t="s">
        <v>3</v>
      </c>
      <c r="E102" s="85">
        <v>1245.79</v>
      </c>
      <c r="F102" s="14">
        <f t="shared" si="10"/>
        <v>7474.74</v>
      </c>
      <c r="G102" s="21"/>
    </row>
    <row r="103" spans="1:7" s="22" customFormat="1" ht="38.25" x14ac:dyDescent="0.2">
      <c r="A103" s="12">
        <f t="shared" si="11"/>
        <v>10.149999999999997</v>
      </c>
      <c r="B103" s="82" t="s">
        <v>129</v>
      </c>
      <c r="C103" s="83">
        <v>1</v>
      </c>
      <c r="D103" s="84" t="s">
        <v>5</v>
      </c>
      <c r="E103" s="85">
        <v>18945.650000000001</v>
      </c>
      <c r="F103" s="14">
        <f t="shared" si="10"/>
        <v>18945.650000000001</v>
      </c>
      <c r="G103" s="21"/>
    </row>
    <row r="104" spans="1:7" s="22" customFormat="1" ht="25.5" x14ac:dyDescent="0.2">
      <c r="A104" s="12">
        <f t="shared" si="11"/>
        <v>10.159999999999997</v>
      </c>
      <c r="B104" s="82" t="s">
        <v>128</v>
      </c>
      <c r="C104" s="83">
        <v>1</v>
      </c>
      <c r="D104" s="84" t="s">
        <v>5</v>
      </c>
      <c r="E104" s="85">
        <v>9730.15</v>
      </c>
      <c r="F104" s="14">
        <f t="shared" si="10"/>
        <v>9730.15</v>
      </c>
      <c r="G104" s="21"/>
    </row>
    <row r="105" spans="1:7" s="22" customFormat="1" x14ac:dyDescent="0.2">
      <c r="A105" s="12">
        <f t="shared" si="11"/>
        <v>10.169999999999996</v>
      </c>
      <c r="B105" s="82" t="s">
        <v>124</v>
      </c>
      <c r="C105" s="83">
        <v>12</v>
      </c>
      <c r="D105" s="84" t="s">
        <v>3</v>
      </c>
      <c r="E105" s="85">
        <v>1045.75</v>
      </c>
      <c r="F105" s="14">
        <f>+ROUND((C105*E105),2)</f>
        <v>12549</v>
      </c>
      <c r="G105" s="21"/>
    </row>
    <row r="106" spans="1:7" s="22" customFormat="1" x14ac:dyDescent="0.2">
      <c r="A106" s="12">
        <f t="shared" si="11"/>
        <v>10.179999999999996</v>
      </c>
      <c r="B106" s="82" t="s">
        <v>125</v>
      </c>
      <c r="C106" s="83">
        <v>6</v>
      </c>
      <c r="D106" s="84" t="s">
        <v>3</v>
      </c>
      <c r="E106" s="85">
        <v>452.12</v>
      </c>
      <c r="F106" s="14">
        <f>+ROUND((C106*E106),2)</f>
        <v>2712.72</v>
      </c>
      <c r="G106" s="21"/>
    </row>
    <row r="107" spans="1:7" s="22" customFormat="1" x14ac:dyDescent="0.2">
      <c r="A107" s="12">
        <f t="shared" si="11"/>
        <v>10.189999999999996</v>
      </c>
      <c r="B107" s="82" t="s">
        <v>126</v>
      </c>
      <c r="C107" s="83">
        <v>12</v>
      </c>
      <c r="D107" s="84" t="s">
        <v>3</v>
      </c>
      <c r="E107" s="85">
        <v>1045.75</v>
      </c>
      <c r="F107" s="14">
        <f>+ROUND((C107*E107),2)</f>
        <v>12549</v>
      </c>
      <c r="G107" s="86">
        <f>SUM(F89:F107)</f>
        <v>423418.90000000008</v>
      </c>
    </row>
    <row r="108" spans="1:7" x14ac:dyDescent="0.2">
      <c r="A108" s="37"/>
      <c r="B108" s="30"/>
      <c r="C108" s="101"/>
      <c r="D108" s="87"/>
      <c r="E108" s="102"/>
      <c r="F108" s="32"/>
      <c r="G108" s="28"/>
    </row>
    <row r="109" spans="1:7" ht="15" customHeight="1" x14ac:dyDescent="0.2">
      <c r="A109" s="16">
        <v>11</v>
      </c>
      <c r="B109" s="17" t="s">
        <v>9</v>
      </c>
      <c r="C109" s="87"/>
      <c r="D109" s="87"/>
      <c r="E109" s="87"/>
      <c r="F109" s="64"/>
      <c r="G109" s="11"/>
    </row>
    <row r="110" spans="1:7" x14ac:dyDescent="0.2">
      <c r="A110" s="12">
        <f>+A109+0.01</f>
        <v>11.01</v>
      </c>
      <c r="B110" s="13" t="s">
        <v>139</v>
      </c>
      <c r="C110" s="83">
        <v>30</v>
      </c>
      <c r="D110" s="84" t="s">
        <v>0</v>
      </c>
      <c r="E110" s="85">
        <v>1244.6500000000001</v>
      </c>
      <c r="F110" s="14">
        <f>+ROUND((C110*E110),2)</f>
        <v>37339.5</v>
      </c>
      <c r="G110" s="11"/>
    </row>
    <row r="111" spans="1:7" x14ac:dyDescent="0.2">
      <c r="A111" s="12">
        <f>+A110+0.01</f>
        <v>11.02</v>
      </c>
      <c r="B111" s="13" t="s">
        <v>140</v>
      </c>
      <c r="C111" s="83">
        <v>18</v>
      </c>
      <c r="D111" s="84" t="s">
        <v>0</v>
      </c>
      <c r="E111" s="85">
        <v>1292.9000000000001</v>
      </c>
      <c r="F111" s="14">
        <f>+ROUND((C111*E111),2)</f>
        <v>23272.2</v>
      </c>
      <c r="G111" s="11"/>
    </row>
    <row r="112" spans="1:7" x14ac:dyDescent="0.2">
      <c r="A112" s="12">
        <f t="shared" ref="A112:A124" si="12">+A111+0.01</f>
        <v>11.03</v>
      </c>
      <c r="B112" s="13" t="s">
        <v>141</v>
      </c>
      <c r="C112" s="83">
        <v>7</v>
      </c>
      <c r="D112" s="84" t="s">
        <v>0</v>
      </c>
      <c r="E112" s="85">
        <v>1677.5399999999997</v>
      </c>
      <c r="F112" s="14">
        <f t="shared" ref="F112:F124" si="13">+ROUND((C112*E112),2)</f>
        <v>11742.78</v>
      </c>
      <c r="G112" s="11"/>
    </row>
    <row r="113" spans="1:7" x14ac:dyDescent="0.2">
      <c r="A113" s="12">
        <f t="shared" si="12"/>
        <v>11.04</v>
      </c>
      <c r="B113" s="13" t="s">
        <v>13</v>
      </c>
      <c r="C113" s="83">
        <v>2</v>
      </c>
      <c r="D113" s="84" t="s">
        <v>0</v>
      </c>
      <c r="E113" s="85">
        <v>1641.4999999999998</v>
      </c>
      <c r="F113" s="14">
        <f t="shared" si="13"/>
        <v>3283</v>
      </c>
      <c r="G113" s="11"/>
    </row>
    <row r="114" spans="1:7" x14ac:dyDescent="0.2">
      <c r="A114" s="12">
        <f t="shared" si="12"/>
        <v>11.049999999999999</v>
      </c>
      <c r="B114" s="13" t="s">
        <v>142</v>
      </c>
      <c r="C114" s="83">
        <v>44</v>
      </c>
      <c r="D114" s="84" t="s">
        <v>0</v>
      </c>
      <c r="E114" s="85">
        <v>1518.1100000000001</v>
      </c>
      <c r="F114" s="14">
        <f t="shared" si="13"/>
        <v>66796.84</v>
      </c>
      <c r="G114" s="11"/>
    </row>
    <row r="115" spans="1:7" x14ac:dyDescent="0.2">
      <c r="A115" s="12">
        <f t="shared" si="12"/>
        <v>11.059999999999999</v>
      </c>
      <c r="B115" s="13" t="s">
        <v>143</v>
      </c>
      <c r="C115" s="83">
        <v>8</v>
      </c>
      <c r="D115" s="84" t="s">
        <v>0</v>
      </c>
      <c r="E115" s="85">
        <v>2630.64</v>
      </c>
      <c r="F115" s="14">
        <f t="shared" si="13"/>
        <v>21045.119999999999</v>
      </c>
      <c r="G115" s="11"/>
    </row>
    <row r="116" spans="1:7" x14ac:dyDescent="0.2">
      <c r="A116" s="12">
        <f t="shared" si="12"/>
        <v>11.069999999999999</v>
      </c>
      <c r="B116" s="13" t="s">
        <v>144</v>
      </c>
      <c r="C116" s="83">
        <v>2</v>
      </c>
      <c r="D116" s="84" t="s">
        <v>0</v>
      </c>
      <c r="E116" s="85">
        <v>1424.39</v>
      </c>
      <c r="F116" s="14">
        <f t="shared" si="13"/>
        <v>2848.78</v>
      </c>
      <c r="G116" s="11"/>
    </row>
    <row r="117" spans="1:7" x14ac:dyDescent="0.2">
      <c r="A117" s="12">
        <f t="shared" si="12"/>
        <v>11.079999999999998</v>
      </c>
      <c r="B117" s="13" t="s">
        <v>145</v>
      </c>
      <c r="C117" s="83">
        <v>2</v>
      </c>
      <c r="D117" s="84" t="s">
        <v>0</v>
      </c>
      <c r="E117" s="85">
        <v>2059.0299999999997</v>
      </c>
      <c r="F117" s="14">
        <f t="shared" si="13"/>
        <v>4118.0600000000004</v>
      </c>
      <c r="G117" s="11"/>
    </row>
    <row r="118" spans="1:7" x14ac:dyDescent="0.2">
      <c r="A118" s="12">
        <f t="shared" si="12"/>
        <v>11.089999999999998</v>
      </c>
      <c r="B118" s="13" t="s">
        <v>146</v>
      </c>
      <c r="C118" s="83">
        <v>8</v>
      </c>
      <c r="D118" s="84" t="s">
        <v>0</v>
      </c>
      <c r="E118" s="85">
        <v>1056.2399999999998</v>
      </c>
      <c r="F118" s="14">
        <f t="shared" si="13"/>
        <v>8449.92</v>
      </c>
      <c r="G118" s="11"/>
    </row>
    <row r="119" spans="1:7" x14ac:dyDescent="0.2">
      <c r="A119" s="12">
        <f t="shared" si="12"/>
        <v>11.099999999999998</v>
      </c>
      <c r="B119" s="13" t="s">
        <v>147</v>
      </c>
      <c r="C119" s="83">
        <v>8</v>
      </c>
      <c r="D119" s="84" t="s">
        <v>0</v>
      </c>
      <c r="E119" s="85">
        <v>1056.2399999999998</v>
      </c>
      <c r="F119" s="14">
        <f t="shared" si="13"/>
        <v>8449.92</v>
      </c>
      <c r="G119" s="11"/>
    </row>
    <row r="120" spans="1:7" x14ac:dyDescent="0.2">
      <c r="A120" s="12">
        <f t="shared" si="12"/>
        <v>11.109999999999998</v>
      </c>
      <c r="B120" s="13" t="s">
        <v>148</v>
      </c>
      <c r="C120" s="83">
        <v>1</v>
      </c>
      <c r="D120" s="84" t="s">
        <v>0</v>
      </c>
      <c r="E120" s="85">
        <v>1855.45</v>
      </c>
      <c r="F120" s="14">
        <f t="shared" si="13"/>
        <v>1855.45</v>
      </c>
      <c r="G120" s="11"/>
    </row>
    <row r="121" spans="1:7" x14ac:dyDescent="0.2">
      <c r="A121" s="12">
        <f t="shared" si="12"/>
        <v>11.119999999999997</v>
      </c>
      <c r="B121" s="13" t="s">
        <v>149</v>
      </c>
      <c r="C121" s="83">
        <v>1</v>
      </c>
      <c r="D121" s="84" t="s">
        <v>0</v>
      </c>
      <c r="E121" s="85">
        <v>1855.45</v>
      </c>
      <c r="F121" s="14">
        <f t="shared" si="13"/>
        <v>1855.45</v>
      </c>
      <c r="G121" s="11"/>
    </row>
    <row r="122" spans="1:7" x14ac:dyDescent="0.2">
      <c r="A122" s="12">
        <f t="shared" si="12"/>
        <v>11.129999999999997</v>
      </c>
      <c r="B122" s="13" t="s">
        <v>150</v>
      </c>
      <c r="C122" s="83">
        <v>2</v>
      </c>
      <c r="D122" s="84" t="s">
        <v>0</v>
      </c>
      <c r="E122" s="85">
        <v>16342.68</v>
      </c>
      <c r="F122" s="14">
        <f t="shared" si="13"/>
        <v>32685.360000000001</v>
      </c>
      <c r="G122" s="11"/>
    </row>
    <row r="123" spans="1:7" x14ac:dyDescent="0.2">
      <c r="A123" s="12">
        <f t="shared" si="12"/>
        <v>11.139999999999997</v>
      </c>
      <c r="B123" s="13" t="s">
        <v>152</v>
      </c>
      <c r="C123" s="83">
        <v>2</v>
      </c>
      <c r="D123" s="84" t="s">
        <v>0</v>
      </c>
      <c r="E123" s="85">
        <v>18246.919999999998</v>
      </c>
      <c r="F123" s="14">
        <f t="shared" si="13"/>
        <v>36493.839999999997</v>
      </c>
      <c r="G123" s="11"/>
    </row>
    <row r="124" spans="1:7" x14ac:dyDescent="0.2">
      <c r="A124" s="12">
        <f t="shared" si="12"/>
        <v>11.149999999999997</v>
      </c>
      <c r="B124" s="13" t="s">
        <v>151</v>
      </c>
      <c r="C124" s="83">
        <v>1</v>
      </c>
      <c r="D124" s="84" t="s">
        <v>5</v>
      </c>
      <c r="E124" s="85">
        <v>45325.15</v>
      </c>
      <c r="F124" s="14">
        <f t="shared" si="13"/>
        <v>45325.15</v>
      </c>
      <c r="G124" s="15">
        <f>SUM(F110:F124)</f>
        <v>305561.37000000005</v>
      </c>
    </row>
    <row r="125" spans="1:7" x14ac:dyDescent="0.2">
      <c r="A125" s="37"/>
      <c r="B125" s="30"/>
      <c r="C125" s="101"/>
      <c r="D125" s="87"/>
      <c r="E125" s="102"/>
      <c r="F125" s="32"/>
      <c r="G125" s="28"/>
    </row>
    <row r="126" spans="1:7" ht="15" customHeight="1" x14ac:dyDescent="0.2">
      <c r="A126" s="16">
        <v>12</v>
      </c>
      <c r="B126" s="17" t="s">
        <v>60</v>
      </c>
      <c r="C126" s="87"/>
      <c r="D126" s="87"/>
      <c r="E126" s="87"/>
      <c r="F126" s="64"/>
      <c r="G126" s="11"/>
    </row>
    <row r="127" spans="1:7" x14ac:dyDescent="0.2">
      <c r="A127" s="12">
        <f>+A126+0.01</f>
        <v>12.01</v>
      </c>
      <c r="B127" s="13" t="s">
        <v>61</v>
      </c>
      <c r="C127" s="83">
        <v>987.61000000000013</v>
      </c>
      <c r="D127" s="84" t="s">
        <v>2</v>
      </c>
      <c r="E127" s="85">
        <v>132.46</v>
      </c>
      <c r="F127" s="14">
        <f>+ROUND((C127*E127),2)</f>
        <v>130818.82</v>
      </c>
      <c r="G127" s="15">
        <f>+F127</f>
        <v>130818.82</v>
      </c>
    </row>
    <row r="128" spans="1:7" x14ac:dyDescent="0.2">
      <c r="A128" s="37"/>
      <c r="B128" s="30"/>
      <c r="C128" s="101"/>
      <c r="D128" s="87"/>
      <c r="E128" s="102"/>
      <c r="F128" s="32"/>
      <c r="G128" s="28"/>
    </row>
    <row r="129" spans="1:7" x14ac:dyDescent="0.2">
      <c r="A129" s="33">
        <v>13</v>
      </c>
      <c r="B129" s="34" t="s">
        <v>83</v>
      </c>
      <c r="C129" s="101"/>
      <c r="D129" s="87"/>
      <c r="E129" s="102"/>
      <c r="F129" s="32"/>
      <c r="G129" s="28"/>
    </row>
    <row r="130" spans="1:7" x14ac:dyDescent="0.2">
      <c r="A130" s="12">
        <f>+A129+0.01</f>
        <v>13.01</v>
      </c>
      <c r="B130" s="82" t="s">
        <v>99</v>
      </c>
      <c r="C130" s="83">
        <v>23.75</v>
      </c>
      <c r="D130" s="84" t="s">
        <v>2</v>
      </c>
      <c r="E130" s="85">
        <v>670.46</v>
      </c>
      <c r="F130" s="14">
        <f>+ROUND((C130*E130),2)</f>
        <v>15923.43</v>
      </c>
      <c r="G130" s="11"/>
    </row>
    <row r="131" spans="1:7" x14ac:dyDescent="0.2">
      <c r="A131" s="12">
        <f>+A130+0.01</f>
        <v>13.02</v>
      </c>
      <c r="B131" s="82" t="s">
        <v>157</v>
      </c>
      <c r="C131" s="83">
        <v>13.56</v>
      </c>
      <c r="D131" s="84" t="s">
        <v>2</v>
      </c>
      <c r="E131" s="85">
        <v>325</v>
      </c>
      <c r="F131" s="14">
        <f>+ROUND((C131*E131),2)</f>
        <v>4407</v>
      </c>
      <c r="G131" s="15">
        <f>SUM(F130:F131)</f>
        <v>20330.43</v>
      </c>
    </row>
    <row r="132" spans="1:7" ht="13.5" thickBot="1" x14ac:dyDescent="0.25">
      <c r="A132" s="37"/>
      <c r="B132" s="77"/>
      <c r="C132" s="101"/>
      <c r="D132" s="87"/>
      <c r="E132" s="102"/>
      <c r="F132" s="32"/>
      <c r="G132" s="28"/>
    </row>
    <row r="133" spans="1:7" ht="13.5" customHeight="1" thickBot="1" x14ac:dyDescent="0.25">
      <c r="A133" s="39"/>
      <c r="B133" s="40"/>
      <c r="C133" s="103" t="s">
        <v>171</v>
      </c>
      <c r="D133" s="104"/>
      <c r="E133" s="105"/>
      <c r="F133" s="80"/>
      <c r="G133" s="81">
        <f>SUM(G38:G131)</f>
        <v>4135467.39</v>
      </c>
    </row>
    <row r="134" spans="1:7" ht="13.5" customHeight="1" thickBot="1" x14ac:dyDescent="0.25">
      <c r="A134" s="43"/>
      <c r="B134" s="71"/>
      <c r="C134" s="106"/>
      <c r="D134" s="107"/>
      <c r="E134" s="108"/>
      <c r="F134" s="72"/>
      <c r="G134" s="73"/>
    </row>
    <row r="135" spans="1:7" ht="13.5" customHeight="1" thickBot="1" x14ac:dyDescent="0.25">
      <c r="A135" s="39"/>
      <c r="B135" s="40"/>
      <c r="C135" s="103" t="s">
        <v>172</v>
      </c>
      <c r="D135" s="104"/>
      <c r="E135" s="105"/>
      <c r="F135" s="80"/>
      <c r="G135" s="81">
        <f>+G133</f>
        <v>4135467.39</v>
      </c>
    </row>
    <row r="136" spans="1:7" ht="13.5" customHeight="1" x14ac:dyDescent="0.2">
      <c r="A136" s="43"/>
      <c r="B136" s="71"/>
      <c r="C136" s="106"/>
      <c r="D136" s="107"/>
      <c r="E136" s="108"/>
      <c r="F136" s="72"/>
      <c r="G136" s="73"/>
    </row>
    <row r="137" spans="1:7" x14ac:dyDescent="0.2">
      <c r="A137" s="76" t="s">
        <v>63</v>
      </c>
      <c r="B137" s="70" t="s">
        <v>173</v>
      </c>
      <c r="C137" s="100"/>
      <c r="D137" s="100"/>
      <c r="E137" s="100"/>
      <c r="F137" s="69"/>
      <c r="G137" s="11"/>
    </row>
    <row r="138" spans="1:7" x14ac:dyDescent="0.2">
      <c r="A138" s="33">
        <v>1</v>
      </c>
      <c r="B138" s="34" t="s">
        <v>45</v>
      </c>
      <c r="C138" s="101"/>
      <c r="D138" s="87"/>
      <c r="E138" s="102"/>
      <c r="F138" s="32"/>
      <c r="G138" s="28"/>
    </row>
    <row r="139" spans="1:7" x14ac:dyDescent="0.2">
      <c r="A139" s="12">
        <f>+A138+0.01</f>
        <v>1.01</v>
      </c>
      <c r="B139" s="36" t="s">
        <v>47</v>
      </c>
      <c r="C139" s="83">
        <v>1.3440000000000001</v>
      </c>
      <c r="D139" s="84" t="s">
        <v>1</v>
      </c>
      <c r="E139" s="85">
        <v>25102.579999999998</v>
      </c>
      <c r="F139" s="14">
        <f t="shared" ref="F139:F145" si="14">+ROUND((C139*E139),2)</f>
        <v>33737.870000000003</v>
      </c>
      <c r="G139" s="28"/>
    </row>
    <row r="140" spans="1:7" x14ac:dyDescent="0.2">
      <c r="A140" s="12">
        <f t="shared" ref="A140:A145" si="15">+A139+0.01</f>
        <v>1.02</v>
      </c>
      <c r="B140" s="36" t="s">
        <v>48</v>
      </c>
      <c r="C140" s="83">
        <v>6.5519999999999996</v>
      </c>
      <c r="D140" s="84" t="s">
        <v>1</v>
      </c>
      <c r="E140" s="85">
        <v>13856.73</v>
      </c>
      <c r="F140" s="14">
        <f t="shared" si="14"/>
        <v>90789.29</v>
      </c>
      <c r="G140" s="28"/>
    </row>
    <row r="141" spans="1:7" x14ac:dyDescent="0.2">
      <c r="A141" s="12">
        <f t="shared" si="15"/>
        <v>1.03</v>
      </c>
      <c r="B141" s="36" t="s">
        <v>50</v>
      </c>
      <c r="C141" s="83">
        <v>1.75</v>
      </c>
      <c r="D141" s="84" t="s">
        <v>1</v>
      </c>
      <c r="E141" s="85">
        <v>26521.77</v>
      </c>
      <c r="F141" s="14">
        <f t="shared" si="14"/>
        <v>46413.1</v>
      </c>
      <c r="G141" s="28"/>
    </row>
    <row r="142" spans="1:7" x14ac:dyDescent="0.2">
      <c r="A142" s="12">
        <f t="shared" si="15"/>
        <v>1.04</v>
      </c>
      <c r="B142" s="36" t="s">
        <v>110</v>
      </c>
      <c r="C142" s="83">
        <v>1.59</v>
      </c>
      <c r="D142" s="84" t="s">
        <v>1</v>
      </c>
      <c r="E142" s="85">
        <v>17052.47</v>
      </c>
      <c r="F142" s="14">
        <f t="shared" si="14"/>
        <v>27113.43</v>
      </c>
      <c r="G142" s="28"/>
    </row>
    <row r="143" spans="1:7" x14ac:dyDescent="0.2">
      <c r="A143" s="12">
        <f t="shared" si="15"/>
        <v>1.05</v>
      </c>
      <c r="B143" s="36" t="s">
        <v>64</v>
      </c>
      <c r="C143" s="83">
        <v>2.72</v>
      </c>
      <c r="D143" s="84" t="s">
        <v>1</v>
      </c>
      <c r="E143" s="85">
        <v>28782.42</v>
      </c>
      <c r="F143" s="14">
        <f t="shared" si="14"/>
        <v>78288.179999999993</v>
      </c>
      <c r="G143" s="28"/>
    </row>
    <row r="144" spans="1:7" x14ac:dyDescent="0.2">
      <c r="A144" s="12">
        <f t="shared" si="15"/>
        <v>1.06</v>
      </c>
      <c r="B144" s="36" t="s">
        <v>166</v>
      </c>
      <c r="C144" s="83">
        <v>37.382800000000003</v>
      </c>
      <c r="D144" s="84" t="s">
        <v>1</v>
      </c>
      <c r="E144" s="85">
        <v>11874.41</v>
      </c>
      <c r="F144" s="14">
        <f t="shared" si="14"/>
        <v>443898.69</v>
      </c>
      <c r="G144" s="28"/>
    </row>
    <row r="145" spans="1:7" x14ac:dyDescent="0.2">
      <c r="A145" s="12">
        <f t="shared" si="15"/>
        <v>1.07</v>
      </c>
      <c r="B145" s="36" t="s">
        <v>167</v>
      </c>
      <c r="C145" s="83">
        <v>1.2572000000000001</v>
      </c>
      <c r="D145" s="84" t="s">
        <v>1</v>
      </c>
      <c r="E145" s="85">
        <v>11874.41</v>
      </c>
      <c r="F145" s="14">
        <f t="shared" si="14"/>
        <v>14928.51</v>
      </c>
      <c r="G145" s="15">
        <f>SUM(F139:F145)</f>
        <v>735169.07000000007</v>
      </c>
    </row>
    <row r="146" spans="1:7" x14ac:dyDescent="0.2">
      <c r="A146" s="37"/>
      <c r="B146" s="77"/>
      <c r="C146" s="101"/>
      <c r="D146" s="87"/>
      <c r="E146" s="102"/>
      <c r="F146" s="32"/>
      <c r="G146" s="28"/>
    </row>
    <row r="147" spans="1:7" ht="15" customHeight="1" x14ac:dyDescent="0.2">
      <c r="A147" s="16">
        <v>2</v>
      </c>
      <c r="B147" s="17" t="s">
        <v>51</v>
      </c>
      <c r="C147" s="87"/>
      <c r="D147" s="87"/>
      <c r="E147" s="87"/>
      <c r="F147" s="64"/>
      <c r="G147" s="11"/>
    </row>
    <row r="148" spans="1:7" ht="15" customHeight="1" x14ac:dyDescent="0.2">
      <c r="A148" s="12">
        <f>+A147+0.01</f>
        <v>2.0099999999999998</v>
      </c>
      <c r="B148" s="13" t="s">
        <v>174</v>
      </c>
      <c r="C148" s="83">
        <v>443.18</v>
      </c>
      <c r="D148" s="84" t="s">
        <v>2</v>
      </c>
      <c r="E148" s="85">
        <v>947.96</v>
      </c>
      <c r="F148" s="14">
        <f>+ROUND((C148*E148),2)</f>
        <v>420116.91</v>
      </c>
      <c r="G148" s="15">
        <f>+F148</f>
        <v>420116.91</v>
      </c>
    </row>
    <row r="149" spans="1:7" x14ac:dyDescent="0.2">
      <c r="A149" s="37"/>
      <c r="B149" s="30"/>
      <c r="C149" s="101"/>
      <c r="D149" s="87"/>
      <c r="E149" s="102"/>
      <c r="F149" s="32"/>
      <c r="G149" s="28"/>
    </row>
    <row r="150" spans="1:7" s="22" customFormat="1" x14ac:dyDescent="0.2">
      <c r="A150" s="16">
        <v>3</v>
      </c>
      <c r="B150" s="17" t="s">
        <v>53</v>
      </c>
      <c r="C150" s="18"/>
      <c r="D150" s="19"/>
      <c r="E150" s="20"/>
      <c r="F150" s="20"/>
      <c r="G150" s="21"/>
    </row>
    <row r="151" spans="1:7" s="22" customFormat="1" x14ac:dyDescent="0.2">
      <c r="A151" s="23">
        <f>+A150+0.01</f>
        <v>3.01</v>
      </c>
      <c r="B151" s="13" t="s">
        <v>54</v>
      </c>
      <c r="C151" s="24">
        <v>302.26</v>
      </c>
      <c r="D151" s="25" t="s">
        <v>2</v>
      </c>
      <c r="E151" s="26">
        <v>48.349999999999994</v>
      </c>
      <c r="F151" s="14">
        <f>+ROUND((C151*E151),2)</f>
        <v>14614.27</v>
      </c>
      <c r="G151" s="27"/>
    </row>
    <row r="152" spans="1:7" s="22" customFormat="1" ht="25.5" x14ac:dyDescent="0.2">
      <c r="A152" s="23">
        <f>+A151+0.01</f>
        <v>3.0199999999999996</v>
      </c>
      <c r="B152" s="13" t="s">
        <v>55</v>
      </c>
      <c r="C152" s="24">
        <v>714.72</v>
      </c>
      <c r="D152" s="25" t="s">
        <v>2</v>
      </c>
      <c r="E152" s="26">
        <v>273.48</v>
      </c>
      <c r="F152" s="14">
        <f>+ROUND((C152*E152),2)</f>
        <v>195461.63</v>
      </c>
      <c r="G152" s="28"/>
    </row>
    <row r="153" spans="1:7" s="22" customFormat="1" x14ac:dyDescent="0.2">
      <c r="A153" s="23">
        <f>+A152+0.01</f>
        <v>3.0299999999999994</v>
      </c>
      <c r="B153" s="13" t="s">
        <v>56</v>
      </c>
      <c r="C153" s="24">
        <v>239.69</v>
      </c>
      <c r="D153" s="25" t="s">
        <v>2</v>
      </c>
      <c r="E153" s="26">
        <v>437.77</v>
      </c>
      <c r="F153" s="14">
        <f>+ROUND((C153*E153),2)</f>
        <v>104929.09</v>
      </c>
      <c r="G153" s="28"/>
    </row>
    <row r="154" spans="1:7" s="22" customFormat="1" ht="25.5" x14ac:dyDescent="0.2">
      <c r="A154" s="23">
        <f>+A153+0.01</f>
        <v>3.0399999999999991</v>
      </c>
      <c r="B154" s="13" t="s">
        <v>57</v>
      </c>
      <c r="C154" s="24">
        <v>33.200000000000003</v>
      </c>
      <c r="D154" s="25" t="s">
        <v>2</v>
      </c>
      <c r="E154" s="26">
        <v>376.48</v>
      </c>
      <c r="F154" s="14">
        <f>+ROUND((C154*E154),2)</f>
        <v>12499.14</v>
      </c>
      <c r="G154" s="28"/>
    </row>
    <row r="155" spans="1:7" s="22" customFormat="1" x14ac:dyDescent="0.2">
      <c r="A155" s="23">
        <f>+A154+0.01</f>
        <v>3.0499999999999989</v>
      </c>
      <c r="B155" s="13" t="s">
        <v>58</v>
      </c>
      <c r="C155" s="24">
        <v>650.53</v>
      </c>
      <c r="D155" s="25" t="s">
        <v>3</v>
      </c>
      <c r="E155" s="26">
        <v>106.53999999999999</v>
      </c>
      <c r="F155" s="14">
        <f>+ROUND((C155*E155),2)</f>
        <v>69307.47</v>
      </c>
      <c r="G155" s="15">
        <f>SUM(F151:F155)</f>
        <v>396811.6</v>
      </c>
    </row>
    <row r="156" spans="1:7" s="22" customFormat="1" x14ac:dyDescent="0.2">
      <c r="A156" s="29"/>
      <c r="B156" s="30"/>
      <c r="C156" s="31"/>
      <c r="D156" s="19"/>
      <c r="E156" s="20"/>
      <c r="F156" s="32"/>
      <c r="G156" s="28"/>
    </row>
    <row r="157" spans="1:7" s="22" customFormat="1" x14ac:dyDescent="0.2">
      <c r="A157" s="16">
        <v>4</v>
      </c>
      <c r="B157" s="17" t="s">
        <v>65</v>
      </c>
      <c r="C157" s="18"/>
      <c r="D157" s="19"/>
      <c r="E157" s="20"/>
      <c r="F157" s="20"/>
      <c r="G157" s="21"/>
    </row>
    <row r="158" spans="1:7" s="22" customFormat="1" x14ac:dyDescent="0.2">
      <c r="A158" s="23">
        <f>+A157+0.01</f>
        <v>4.01</v>
      </c>
      <c r="B158" s="13" t="s">
        <v>66</v>
      </c>
      <c r="C158" s="24">
        <v>47.32</v>
      </c>
      <c r="D158" s="25" t="s">
        <v>2</v>
      </c>
      <c r="E158" s="26">
        <v>1909.5299999999997</v>
      </c>
      <c r="F158" s="14">
        <f>+ROUND((C158*E158),2)</f>
        <v>90358.96</v>
      </c>
      <c r="G158" s="27"/>
    </row>
    <row r="159" spans="1:7" s="22" customFormat="1" x14ac:dyDescent="0.2">
      <c r="A159" s="23">
        <f>+A158+0.01</f>
        <v>4.0199999999999996</v>
      </c>
      <c r="B159" s="13" t="s">
        <v>67</v>
      </c>
      <c r="C159" s="24">
        <v>40.32</v>
      </c>
      <c r="D159" s="25" t="s">
        <v>2</v>
      </c>
      <c r="E159" s="26">
        <v>1482.1200000000001</v>
      </c>
      <c r="F159" s="14">
        <f>+ROUND((C159*E159),2)</f>
        <v>59759.08</v>
      </c>
      <c r="G159" s="28"/>
    </row>
    <row r="160" spans="1:7" s="22" customFormat="1" x14ac:dyDescent="0.2">
      <c r="A160" s="23">
        <f t="shared" ref="A160:A161" si="16">+A159+0.01</f>
        <v>4.0299999999999994</v>
      </c>
      <c r="B160" s="13" t="s">
        <v>68</v>
      </c>
      <c r="C160" s="24">
        <v>24.42</v>
      </c>
      <c r="D160" s="25" t="s">
        <v>2</v>
      </c>
      <c r="E160" s="26">
        <v>1482.1200000000001</v>
      </c>
      <c r="F160" s="14">
        <f>+ROUND((C160*E160),2)</f>
        <v>36193.370000000003</v>
      </c>
      <c r="G160" s="28"/>
    </row>
    <row r="161" spans="1:7" s="22" customFormat="1" x14ac:dyDescent="0.2">
      <c r="A161" s="23">
        <f t="shared" si="16"/>
        <v>4.0399999999999991</v>
      </c>
      <c r="B161" s="13" t="s">
        <v>69</v>
      </c>
      <c r="C161" s="24">
        <v>7.89</v>
      </c>
      <c r="D161" s="25" t="s">
        <v>2</v>
      </c>
      <c r="E161" s="26">
        <v>964.16000000000008</v>
      </c>
      <c r="F161" s="14">
        <f>+ROUND((C161*E161),2)</f>
        <v>7607.22</v>
      </c>
      <c r="G161" s="15">
        <f>SUM(F158:F161)</f>
        <v>193918.63</v>
      </c>
    </row>
    <row r="162" spans="1:7" s="22" customFormat="1" x14ac:dyDescent="0.2">
      <c r="A162" s="29"/>
      <c r="B162" s="30"/>
      <c r="C162" s="31"/>
      <c r="D162" s="19"/>
      <c r="E162" s="102"/>
      <c r="F162" s="32"/>
      <c r="G162" s="28"/>
    </row>
    <row r="163" spans="1:7" ht="15" customHeight="1" x14ac:dyDescent="0.2">
      <c r="A163" s="16">
        <v>5</v>
      </c>
      <c r="B163" s="17" t="s">
        <v>11</v>
      </c>
      <c r="C163" s="87"/>
      <c r="D163" s="87"/>
      <c r="E163" s="87"/>
      <c r="F163" s="64"/>
      <c r="G163" s="11"/>
    </row>
    <row r="164" spans="1:7" ht="25.5" x14ac:dyDescent="0.2">
      <c r="A164" s="12">
        <f t="shared" ref="A164:A168" si="17">+A163+0.01</f>
        <v>5.01</v>
      </c>
      <c r="B164" s="13" t="s">
        <v>72</v>
      </c>
      <c r="C164" s="83">
        <v>221.07</v>
      </c>
      <c r="D164" s="25" t="s">
        <v>2</v>
      </c>
      <c r="E164" s="26">
        <v>1262.54</v>
      </c>
      <c r="F164" s="14">
        <f t="shared" ref="F164:F168" si="18">+ROUND((C164*E164),2)</f>
        <v>279109.71999999997</v>
      </c>
      <c r="G164" s="11"/>
    </row>
    <row r="165" spans="1:7" ht="25.5" x14ac:dyDescent="0.2">
      <c r="A165" s="12">
        <f t="shared" si="17"/>
        <v>5.0199999999999996</v>
      </c>
      <c r="B165" s="13" t="s">
        <v>98</v>
      </c>
      <c r="C165" s="83">
        <v>227.76</v>
      </c>
      <c r="D165" s="25" t="s">
        <v>2</v>
      </c>
      <c r="E165" s="26">
        <v>203.28999999999996</v>
      </c>
      <c r="F165" s="14">
        <f t="shared" si="18"/>
        <v>46301.33</v>
      </c>
      <c r="G165" s="11"/>
    </row>
    <row r="166" spans="1:7" x14ac:dyDescent="0.2">
      <c r="A166" s="12">
        <f t="shared" si="17"/>
        <v>5.0299999999999994</v>
      </c>
      <c r="B166" s="13" t="s">
        <v>70</v>
      </c>
      <c r="C166" s="83">
        <v>8.84</v>
      </c>
      <c r="D166" s="25" t="s">
        <v>2</v>
      </c>
      <c r="E166" s="26">
        <v>2074.8500000000004</v>
      </c>
      <c r="F166" s="14">
        <f t="shared" si="18"/>
        <v>18341.669999999998</v>
      </c>
      <c r="G166" s="11"/>
    </row>
    <row r="167" spans="1:7" x14ac:dyDescent="0.2">
      <c r="A167" s="12">
        <f t="shared" si="17"/>
        <v>5.0399999999999991</v>
      </c>
      <c r="B167" s="13" t="s">
        <v>71</v>
      </c>
      <c r="C167" s="83">
        <v>7.29</v>
      </c>
      <c r="D167" s="25" t="s">
        <v>2</v>
      </c>
      <c r="E167" s="26">
        <v>1451.69</v>
      </c>
      <c r="F167" s="14">
        <f t="shared" si="18"/>
        <v>10582.82</v>
      </c>
      <c r="G167" s="11"/>
    </row>
    <row r="168" spans="1:7" ht="25.5" x14ac:dyDescent="0.2">
      <c r="A168" s="12">
        <f t="shared" si="17"/>
        <v>5.0499999999999989</v>
      </c>
      <c r="B168" s="13" t="s">
        <v>59</v>
      </c>
      <c r="C168" s="83">
        <v>3.8</v>
      </c>
      <c r="D168" s="25" t="s">
        <v>2</v>
      </c>
      <c r="E168" s="26">
        <v>1262.54</v>
      </c>
      <c r="F168" s="14">
        <f t="shared" si="18"/>
        <v>4797.6499999999996</v>
      </c>
      <c r="G168" s="15">
        <f>SUM(F164:F168)</f>
        <v>359133.19</v>
      </c>
    </row>
    <row r="169" spans="1:7" x14ac:dyDescent="0.2">
      <c r="A169" s="37"/>
      <c r="B169" s="30"/>
      <c r="C169" s="101"/>
      <c r="D169" s="87"/>
      <c r="E169" s="102"/>
      <c r="F169" s="32"/>
      <c r="G169" s="28"/>
    </row>
    <row r="170" spans="1:7" ht="15" customHeight="1" x14ac:dyDescent="0.2">
      <c r="A170" s="16">
        <v>6</v>
      </c>
      <c r="B170" s="17" t="s">
        <v>62</v>
      </c>
      <c r="C170" s="87"/>
      <c r="D170" s="87"/>
      <c r="E170" s="87"/>
      <c r="F170" s="64"/>
      <c r="G170" s="11"/>
    </row>
    <row r="171" spans="1:7" x14ac:dyDescent="0.2">
      <c r="A171" s="12">
        <f>+A170+0.01</f>
        <v>6.01</v>
      </c>
      <c r="B171" s="13" t="s">
        <v>135</v>
      </c>
      <c r="C171" s="83">
        <v>2</v>
      </c>
      <c r="D171" s="84" t="s">
        <v>0</v>
      </c>
      <c r="E171" s="26">
        <v>23500</v>
      </c>
      <c r="F171" s="14">
        <f>+ROUND((C171*E171),2)</f>
        <v>47000</v>
      </c>
      <c r="G171" s="11"/>
    </row>
    <row r="172" spans="1:7" x14ac:dyDescent="0.2">
      <c r="A172" s="12">
        <f>+A171+0.01</f>
        <v>6.02</v>
      </c>
      <c r="B172" s="13" t="s">
        <v>136</v>
      </c>
      <c r="C172" s="83">
        <v>14</v>
      </c>
      <c r="D172" s="84" t="s">
        <v>0</v>
      </c>
      <c r="E172" s="26">
        <v>13500</v>
      </c>
      <c r="F172" s="14">
        <f>+ROUND((C172*E172),2)</f>
        <v>189000</v>
      </c>
      <c r="G172" s="11"/>
    </row>
    <row r="173" spans="1:7" x14ac:dyDescent="0.2">
      <c r="A173" s="12">
        <f>+A172+0.01</f>
        <v>6.0299999999999994</v>
      </c>
      <c r="B173" s="13" t="s">
        <v>164</v>
      </c>
      <c r="C173" s="83">
        <v>4</v>
      </c>
      <c r="D173" s="84" t="s">
        <v>0</v>
      </c>
      <c r="E173" s="26">
        <v>3495</v>
      </c>
      <c r="F173" s="14">
        <f>+ROUND((C173*E173),2)</f>
        <v>13980</v>
      </c>
      <c r="G173" s="11"/>
    </row>
    <row r="174" spans="1:7" x14ac:dyDescent="0.2">
      <c r="A174" s="12">
        <f>+A172+0.01</f>
        <v>6.0299999999999994</v>
      </c>
      <c r="B174" s="13" t="s">
        <v>137</v>
      </c>
      <c r="C174" s="83">
        <v>273.27</v>
      </c>
      <c r="D174" s="84" t="s">
        <v>4</v>
      </c>
      <c r="E174" s="26">
        <v>400</v>
      </c>
      <c r="F174" s="14">
        <f>+ROUND((C174*E174),2)</f>
        <v>109308</v>
      </c>
      <c r="G174" s="11"/>
    </row>
    <row r="175" spans="1:7" ht="25.5" x14ac:dyDescent="0.2">
      <c r="A175" s="12">
        <f>+A174+0.01</f>
        <v>6.0399999999999991</v>
      </c>
      <c r="B175" s="13" t="s">
        <v>165</v>
      </c>
      <c r="C175" s="83">
        <v>155.88</v>
      </c>
      <c r="D175" s="84" t="s">
        <v>4</v>
      </c>
      <c r="E175" s="26">
        <v>537.20000000000005</v>
      </c>
      <c r="F175" s="14">
        <f>+ROUND((C175*E175),2)</f>
        <v>83738.740000000005</v>
      </c>
      <c r="G175" s="15">
        <f>SUM(F171:F175)</f>
        <v>443026.74</v>
      </c>
    </row>
    <row r="176" spans="1:7" x14ac:dyDescent="0.2">
      <c r="A176" s="37"/>
      <c r="B176" s="30"/>
      <c r="C176" s="101"/>
      <c r="D176" s="87"/>
      <c r="E176" s="102"/>
      <c r="F176" s="32"/>
      <c r="G176" s="28"/>
    </row>
    <row r="177" spans="1:7" ht="15" customHeight="1" x14ac:dyDescent="0.2">
      <c r="A177" s="16">
        <v>7</v>
      </c>
      <c r="B177" s="17" t="s">
        <v>12</v>
      </c>
      <c r="C177" s="87"/>
      <c r="D177" s="87"/>
      <c r="E177" s="87"/>
      <c r="F177" s="64"/>
      <c r="G177" s="11"/>
    </row>
    <row r="178" spans="1:7" ht="25.5" x14ac:dyDescent="0.2">
      <c r="A178" s="12">
        <f>+A177+0.01</f>
        <v>7.01</v>
      </c>
      <c r="B178" s="13" t="s">
        <v>85</v>
      </c>
      <c r="C178" s="83">
        <v>203.18</v>
      </c>
      <c r="D178" s="84" t="s">
        <v>4</v>
      </c>
      <c r="E178" s="26">
        <v>232.08</v>
      </c>
      <c r="F178" s="14">
        <f>+ROUND((C178*E178),2)</f>
        <v>47154.01</v>
      </c>
      <c r="G178" s="11"/>
    </row>
    <row r="179" spans="1:7" x14ac:dyDescent="0.2">
      <c r="A179" s="12">
        <f>+A178+0.01</f>
        <v>7.02</v>
      </c>
      <c r="B179" s="13" t="s">
        <v>84</v>
      </c>
      <c r="C179" s="83">
        <v>23.22</v>
      </c>
      <c r="D179" s="84" t="s">
        <v>4</v>
      </c>
      <c r="E179" s="26">
        <v>345.77</v>
      </c>
      <c r="F179" s="14">
        <f>+ROUND((C179*E179),2)</f>
        <v>8028.78</v>
      </c>
      <c r="G179" s="15">
        <f>SUM(F178:F179)</f>
        <v>55182.79</v>
      </c>
    </row>
    <row r="180" spans="1:7" x14ac:dyDescent="0.2">
      <c r="A180" s="37"/>
      <c r="B180" s="30"/>
      <c r="C180" s="101"/>
      <c r="D180" s="87"/>
      <c r="E180" s="102"/>
      <c r="F180" s="32"/>
      <c r="G180" s="28"/>
    </row>
    <row r="181" spans="1:7" ht="15" customHeight="1" x14ac:dyDescent="0.2">
      <c r="A181" s="16">
        <v>8</v>
      </c>
      <c r="B181" s="17" t="s">
        <v>73</v>
      </c>
      <c r="C181" s="87"/>
      <c r="D181" s="87"/>
      <c r="E181" s="87"/>
      <c r="F181" s="64"/>
      <c r="G181" s="11"/>
    </row>
    <row r="182" spans="1:7" ht="25.5" x14ac:dyDescent="0.2">
      <c r="A182" s="12">
        <f>+A181+0.01</f>
        <v>8.01</v>
      </c>
      <c r="B182" s="13" t="s">
        <v>74</v>
      </c>
      <c r="C182" s="83">
        <v>50.25</v>
      </c>
      <c r="D182" s="84" t="s">
        <v>81</v>
      </c>
      <c r="E182" s="26">
        <v>8549.1</v>
      </c>
      <c r="F182" s="14">
        <f>+ROUND((C182*E182),2)</f>
        <v>429592.28</v>
      </c>
      <c r="G182" s="11"/>
    </row>
    <row r="183" spans="1:7" x14ac:dyDescent="0.2">
      <c r="A183" s="12">
        <f>+A182+0.01</f>
        <v>8.02</v>
      </c>
      <c r="B183" s="13" t="s">
        <v>75</v>
      </c>
      <c r="C183" s="83">
        <v>4.9000000000000004</v>
      </c>
      <c r="D183" s="84" t="s">
        <v>2</v>
      </c>
      <c r="E183" s="26">
        <v>9850</v>
      </c>
      <c r="F183" s="14">
        <f>+ROUND((C183*E183),2)</f>
        <v>48265</v>
      </c>
      <c r="G183" s="15">
        <f>SUM(F182:F183)</f>
        <v>477857.28000000003</v>
      </c>
    </row>
    <row r="184" spans="1:7" x14ac:dyDescent="0.2">
      <c r="A184" s="37"/>
      <c r="B184" s="30"/>
      <c r="C184" s="101"/>
      <c r="D184" s="87"/>
      <c r="E184" s="102"/>
      <c r="F184" s="32"/>
      <c r="G184" s="28"/>
    </row>
    <row r="185" spans="1:7" ht="15" customHeight="1" x14ac:dyDescent="0.2">
      <c r="A185" s="16">
        <v>9</v>
      </c>
      <c r="B185" s="17" t="s">
        <v>76</v>
      </c>
      <c r="C185" s="87"/>
      <c r="D185" s="87"/>
      <c r="E185" s="87"/>
      <c r="F185" s="64"/>
      <c r="G185" s="11"/>
    </row>
    <row r="186" spans="1:7" ht="25.5" x14ac:dyDescent="0.2">
      <c r="A186" s="12">
        <f>+A185+0.01</f>
        <v>9.01</v>
      </c>
      <c r="B186" s="13" t="s">
        <v>77</v>
      </c>
      <c r="C186" s="83">
        <v>16</v>
      </c>
      <c r="D186" s="84" t="s">
        <v>0</v>
      </c>
      <c r="E186" s="26">
        <v>1652.07</v>
      </c>
      <c r="F186" s="14">
        <f>+ROUND((C186*E186),2)</f>
        <v>26433.119999999999</v>
      </c>
      <c r="G186" s="11"/>
    </row>
    <row r="187" spans="1:7" ht="25.5" x14ac:dyDescent="0.2">
      <c r="A187" s="12">
        <f>+A186+0.01</f>
        <v>9.02</v>
      </c>
      <c r="B187" s="13" t="s">
        <v>78</v>
      </c>
      <c r="C187" s="83">
        <v>2</v>
      </c>
      <c r="D187" s="84" t="s">
        <v>2</v>
      </c>
      <c r="E187" s="26">
        <v>1262.54</v>
      </c>
      <c r="F187" s="14">
        <f>+ROUND((C187*E187),2)</f>
        <v>2525.08</v>
      </c>
      <c r="G187" s="15">
        <f>SUM(F186:F187)</f>
        <v>28958.199999999997</v>
      </c>
    </row>
    <row r="188" spans="1:7" x14ac:dyDescent="0.2">
      <c r="A188" s="37"/>
      <c r="B188" s="30"/>
      <c r="C188" s="101"/>
      <c r="D188" s="87"/>
      <c r="E188" s="102"/>
      <c r="F188" s="32"/>
      <c r="G188" s="28"/>
    </row>
    <row r="189" spans="1:7" ht="15" customHeight="1" x14ac:dyDescent="0.2">
      <c r="A189" s="16">
        <v>10</v>
      </c>
      <c r="B189" s="17" t="s">
        <v>79</v>
      </c>
      <c r="C189" s="87"/>
      <c r="D189" s="87"/>
      <c r="E189" s="87"/>
      <c r="F189" s="64"/>
      <c r="G189" s="11"/>
    </row>
    <row r="190" spans="1:7" s="22" customFormat="1" ht="25.5" x14ac:dyDescent="0.2">
      <c r="A190" s="12">
        <f>+A189+0.01</f>
        <v>10.01</v>
      </c>
      <c r="B190" s="82" t="s">
        <v>163</v>
      </c>
      <c r="C190" s="83">
        <v>4</v>
      </c>
      <c r="D190" s="84" t="s">
        <v>0</v>
      </c>
      <c r="E190" s="26">
        <v>13306.630000000001</v>
      </c>
      <c r="F190" s="14">
        <f t="shared" ref="F190:F200" si="19">+ROUND((C190*E190),2)</f>
        <v>53226.52</v>
      </c>
      <c r="G190" s="21"/>
    </row>
    <row r="191" spans="1:7" s="22" customFormat="1" ht="25.5" x14ac:dyDescent="0.2">
      <c r="A191" s="12">
        <f t="shared" ref="A191:A208" si="20">+A190+0.01</f>
        <v>10.02</v>
      </c>
      <c r="B191" s="82" t="s">
        <v>115</v>
      </c>
      <c r="C191" s="83">
        <v>2</v>
      </c>
      <c r="D191" s="84" t="s">
        <v>0</v>
      </c>
      <c r="E191" s="26">
        <v>11351.619999999999</v>
      </c>
      <c r="F191" s="14">
        <f t="shared" si="19"/>
        <v>22703.24</v>
      </c>
      <c r="G191" s="21"/>
    </row>
    <row r="192" spans="1:7" s="22" customFormat="1" ht="38.25" x14ac:dyDescent="0.2">
      <c r="A192" s="12">
        <f t="shared" si="20"/>
        <v>10.029999999999999</v>
      </c>
      <c r="B192" s="82" t="s">
        <v>116</v>
      </c>
      <c r="C192" s="83">
        <v>2</v>
      </c>
      <c r="D192" s="84" t="s">
        <v>0</v>
      </c>
      <c r="E192" s="26">
        <v>26594.98</v>
      </c>
      <c r="F192" s="14">
        <f t="shared" si="19"/>
        <v>53189.96</v>
      </c>
      <c r="G192" s="21"/>
    </row>
    <row r="193" spans="1:7" ht="38.25" x14ac:dyDescent="0.2">
      <c r="A193" s="12">
        <f t="shared" si="20"/>
        <v>10.039999999999999</v>
      </c>
      <c r="B193" s="82" t="s">
        <v>117</v>
      </c>
      <c r="C193" s="83">
        <v>2</v>
      </c>
      <c r="D193" s="84" t="s">
        <v>0</v>
      </c>
      <c r="E193" s="26">
        <v>20412.21</v>
      </c>
      <c r="F193" s="14">
        <f t="shared" si="19"/>
        <v>40824.42</v>
      </c>
      <c r="G193" s="28"/>
    </row>
    <row r="194" spans="1:7" s="22" customFormat="1" ht="25.5" x14ac:dyDescent="0.2">
      <c r="A194" s="12">
        <f t="shared" si="20"/>
        <v>10.049999999999999</v>
      </c>
      <c r="B194" s="82" t="s">
        <v>118</v>
      </c>
      <c r="C194" s="83">
        <v>2</v>
      </c>
      <c r="D194" s="84" t="s">
        <v>0</v>
      </c>
      <c r="E194" s="26">
        <v>9192.4399999999987</v>
      </c>
      <c r="F194" s="14">
        <f t="shared" si="19"/>
        <v>18384.88</v>
      </c>
      <c r="G194" s="21"/>
    </row>
    <row r="195" spans="1:7" s="22" customFormat="1" ht="25.5" x14ac:dyDescent="0.2">
      <c r="A195" s="12">
        <f t="shared" si="20"/>
        <v>10.059999999999999</v>
      </c>
      <c r="B195" s="82" t="s">
        <v>122</v>
      </c>
      <c r="C195" s="83">
        <v>4</v>
      </c>
      <c r="D195" s="84" t="s">
        <v>0</v>
      </c>
      <c r="E195" s="26">
        <v>11108.730000000001</v>
      </c>
      <c r="F195" s="14">
        <f t="shared" si="19"/>
        <v>44434.92</v>
      </c>
      <c r="G195" s="21"/>
    </row>
    <row r="196" spans="1:7" s="22" customFormat="1" ht="25.5" x14ac:dyDescent="0.2">
      <c r="A196" s="12">
        <f t="shared" si="20"/>
        <v>10.069999999999999</v>
      </c>
      <c r="B196" s="82" t="s">
        <v>130</v>
      </c>
      <c r="C196" s="83">
        <v>4</v>
      </c>
      <c r="D196" s="84" t="s">
        <v>0</v>
      </c>
      <c r="E196" s="26">
        <v>9875</v>
      </c>
      <c r="F196" s="14">
        <f t="shared" si="19"/>
        <v>39500</v>
      </c>
      <c r="G196" s="21"/>
    </row>
    <row r="197" spans="1:7" s="22" customFormat="1" ht="25.5" x14ac:dyDescent="0.2">
      <c r="A197" s="12">
        <f t="shared" si="20"/>
        <v>10.079999999999998</v>
      </c>
      <c r="B197" s="82" t="s">
        <v>123</v>
      </c>
      <c r="C197" s="83">
        <v>2</v>
      </c>
      <c r="D197" s="84" t="s">
        <v>0</v>
      </c>
      <c r="E197" s="26">
        <v>7241.14</v>
      </c>
      <c r="F197" s="14">
        <f t="shared" si="19"/>
        <v>14482.28</v>
      </c>
      <c r="G197" s="21"/>
    </row>
    <row r="198" spans="1:7" s="22" customFormat="1" ht="25.5" x14ac:dyDescent="0.2">
      <c r="A198" s="12">
        <f t="shared" si="20"/>
        <v>10.089999999999998</v>
      </c>
      <c r="B198" s="82" t="s">
        <v>119</v>
      </c>
      <c r="C198" s="83">
        <v>2</v>
      </c>
      <c r="D198" s="84" t="s">
        <v>0</v>
      </c>
      <c r="E198" s="26">
        <v>9509.66</v>
      </c>
      <c r="F198" s="14">
        <f t="shared" si="19"/>
        <v>19019.32</v>
      </c>
      <c r="G198" s="21"/>
    </row>
    <row r="199" spans="1:7" s="22" customFormat="1" ht="25.5" x14ac:dyDescent="0.2">
      <c r="A199" s="12">
        <f t="shared" si="20"/>
        <v>10.099999999999998</v>
      </c>
      <c r="B199" s="82" t="s">
        <v>120</v>
      </c>
      <c r="C199" s="83">
        <v>2</v>
      </c>
      <c r="D199" s="84" t="s">
        <v>0</v>
      </c>
      <c r="E199" s="26">
        <v>2380.6</v>
      </c>
      <c r="F199" s="14">
        <f t="shared" si="19"/>
        <v>4761.2</v>
      </c>
      <c r="G199" s="21"/>
    </row>
    <row r="200" spans="1:7" s="22" customFormat="1" ht="25.5" x14ac:dyDescent="0.2">
      <c r="A200" s="12">
        <f t="shared" si="20"/>
        <v>10.109999999999998</v>
      </c>
      <c r="B200" s="82" t="s">
        <v>121</v>
      </c>
      <c r="C200" s="83">
        <v>14</v>
      </c>
      <c r="D200" s="84" t="s">
        <v>0</v>
      </c>
      <c r="E200" s="26">
        <v>3036.2599999999998</v>
      </c>
      <c r="F200" s="14">
        <f t="shared" si="19"/>
        <v>42507.64</v>
      </c>
      <c r="G200" s="21"/>
    </row>
    <row r="201" spans="1:7" s="22" customFormat="1" x14ac:dyDescent="0.2">
      <c r="A201" s="12">
        <f t="shared" si="20"/>
        <v>10.119999999999997</v>
      </c>
      <c r="B201" s="82" t="s">
        <v>153</v>
      </c>
      <c r="C201" s="83">
        <v>2</v>
      </c>
      <c r="D201" s="84" t="s">
        <v>0</v>
      </c>
      <c r="E201" s="26">
        <v>1455.78</v>
      </c>
      <c r="F201" s="14">
        <f>+ROUND((C201*E201),2)</f>
        <v>2911.56</v>
      </c>
      <c r="G201" s="21"/>
    </row>
    <row r="202" spans="1:7" s="22" customFormat="1" x14ac:dyDescent="0.2">
      <c r="A202" s="12">
        <f t="shared" si="20"/>
        <v>10.129999999999997</v>
      </c>
      <c r="B202" s="82" t="s">
        <v>154</v>
      </c>
      <c r="C202" s="83">
        <v>2</v>
      </c>
      <c r="D202" s="84" t="s">
        <v>0</v>
      </c>
      <c r="E202" s="26">
        <v>1755.85</v>
      </c>
      <c r="F202" s="14">
        <f>+ROUND((C202*E202),2)</f>
        <v>3511.7</v>
      </c>
      <c r="G202" s="21"/>
    </row>
    <row r="203" spans="1:7" s="22" customFormat="1" x14ac:dyDescent="0.2">
      <c r="A203" s="12">
        <f t="shared" si="20"/>
        <v>10.139999999999997</v>
      </c>
      <c r="B203" s="82" t="s">
        <v>127</v>
      </c>
      <c r="C203" s="83">
        <v>6</v>
      </c>
      <c r="D203" s="84" t="s">
        <v>3</v>
      </c>
      <c r="E203" s="26">
        <v>1245.79</v>
      </c>
      <c r="F203" s="14">
        <f t="shared" ref="F203:F205" si="21">+ROUND((C203*E203),2)</f>
        <v>7474.74</v>
      </c>
      <c r="G203" s="21"/>
    </row>
    <row r="204" spans="1:7" s="22" customFormat="1" ht="38.25" x14ac:dyDescent="0.2">
      <c r="A204" s="12">
        <f t="shared" si="20"/>
        <v>10.149999999999997</v>
      </c>
      <c r="B204" s="82" t="s">
        <v>129</v>
      </c>
      <c r="C204" s="83">
        <v>1</v>
      </c>
      <c r="D204" s="84" t="s">
        <v>5</v>
      </c>
      <c r="E204" s="26">
        <v>18945.650000000001</v>
      </c>
      <c r="F204" s="14">
        <f t="shared" si="21"/>
        <v>18945.650000000001</v>
      </c>
      <c r="G204" s="21"/>
    </row>
    <row r="205" spans="1:7" s="22" customFormat="1" ht="25.5" x14ac:dyDescent="0.2">
      <c r="A205" s="12">
        <f t="shared" si="20"/>
        <v>10.159999999999997</v>
      </c>
      <c r="B205" s="82" t="s">
        <v>128</v>
      </c>
      <c r="C205" s="83">
        <v>1</v>
      </c>
      <c r="D205" s="84" t="s">
        <v>5</v>
      </c>
      <c r="E205" s="26">
        <v>9730.15</v>
      </c>
      <c r="F205" s="14">
        <f t="shared" si="21"/>
        <v>9730.15</v>
      </c>
      <c r="G205" s="21"/>
    </row>
    <row r="206" spans="1:7" s="22" customFormat="1" x14ac:dyDescent="0.2">
      <c r="A206" s="12">
        <f t="shared" si="20"/>
        <v>10.169999999999996</v>
      </c>
      <c r="B206" s="82" t="s">
        <v>124</v>
      </c>
      <c r="C206" s="83">
        <v>12</v>
      </c>
      <c r="D206" s="84" t="s">
        <v>3</v>
      </c>
      <c r="E206" s="26">
        <v>1045.75</v>
      </c>
      <c r="F206" s="14">
        <f>+ROUND((C206*E206),2)</f>
        <v>12549</v>
      </c>
      <c r="G206" s="21"/>
    </row>
    <row r="207" spans="1:7" s="22" customFormat="1" x14ac:dyDescent="0.2">
      <c r="A207" s="12">
        <f t="shared" si="20"/>
        <v>10.179999999999996</v>
      </c>
      <c r="B207" s="82" t="s">
        <v>125</v>
      </c>
      <c r="C207" s="83">
        <v>6</v>
      </c>
      <c r="D207" s="84" t="s">
        <v>3</v>
      </c>
      <c r="E207" s="26">
        <v>452.12</v>
      </c>
      <c r="F207" s="14">
        <f>+ROUND((C207*E207),2)</f>
        <v>2712.72</v>
      </c>
      <c r="G207" s="21"/>
    </row>
    <row r="208" spans="1:7" s="22" customFormat="1" x14ac:dyDescent="0.2">
      <c r="A208" s="12">
        <f t="shared" si="20"/>
        <v>10.189999999999996</v>
      </c>
      <c r="B208" s="82" t="s">
        <v>126</v>
      </c>
      <c r="C208" s="83">
        <v>12</v>
      </c>
      <c r="D208" s="84" t="s">
        <v>3</v>
      </c>
      <c r="E208" s="26">
        <v>1045.75</v>
      </c>
      <c r="F208" s="14">
        <f>+ROUND((C208*E208),2)</f>
        <v>12549</v>
      </c>
      <c r="G208" s="86">
        <f>SUM(F190:F208)</f>
        <v>423418.90000000008</v>
      </c>
    </row>
    <row r="209" spans="1:7" x14ac:dyDescent="0.2">
      <c r="A209" s="37"/>
      <c r="B209" s="30"/>
      <c r="C209" s="101"/>
      <c r="D209" s="87"/>
      <c r="E209" s="102"/>
      <c r="F209" s="32"/>
      <c r="G209" s="28"/>
    </row>
    <row r="210" spans="1:7" ht="15" customHeight="1" x14ac:dyDescent="0.2">
      <c r="A210" s="16">
        <v>11</v>
      </c>
      <c r="B210" s="17" t="s">
        <v>9</v>
      </c>
      <c r="C210" s="87"/>
      <c r="D210" s="87"/>
      <c r="E210" s="87"/>
      <c r="F210" s="64"/>
      <c r="G210" s="11"/>
    </row>
    <row r="211" spans="1:7" x14ac:dyDescent="0.2">
      <c r="A211" s="12">
        <f>+A210+0.01</f>
        <v>11.01</v>
      </c>
      <c r="B211" s="13" t="s">
        <v>139</v>
      </c>
      <c r="C211" s="83">
        <v>30</v>
      </c>
      <c r="D211" s="84" t="s">
        <v>0</v>
      </c>
      <c r="E211" s="26">
        <v>1244.6500000000001</v>
      </c>
      <c r="F211" s="14">
        <f>+ROUND((C211*E211),2)</f>
        <v>37339.5</v>
      </c>
      <c r="G211" s="11"/>
    </row>
    <row r="212" spans="1:7" x14ac:dyDescent="0.2">
      <c r="A212" s="12">
        <f>+A211+0.01</f>
        <v>11.02</v>
      </c>
      <c r="B212" s="13" t="s">
        <v>140</v>
      </c>
      <c r="C212" s="83">
        <v>18</v>
      </c>
      <c r="D212" s="84" t="s">
        <v>0</v>
      </c>
      <c r="E212" s="26">
        <v>1292.9000000000001</v>
      </c>
      <c r="F212" s="14">
        <f>+ROUND((C212*E212),2)</f>
        <v>23272.2</v>
      </c>
      <c r="G212" s="11"/>
    </row>
    <row r="213" spans="1:7" x14ac:dyDescent="0.2">
      <c r="A213" s="12">
        <f t="shared" ref="A213:A225" si="22">+A212+0.01</f>
        <v>11.03</v>
      </c>
      <c r="B213" s="13" t="s">
        <v>141</v>
      </c>
      <c r="C213" s="83">
        <v>7</v>
      </c>
      <c r="D213" s="84" t="s">
        <v>0</v>
      </c>
      <c r="E213" s="26">
        <v>1677.5399999999997</v>
      </c>
      <c r="F213" s="14">
        <f t="shared" ref="F213:F225" si="23">+ROUND((C213*E213),2)</f>
        <v>11742.78</v>
      </c>
      <c r="G213" s="11"/>
    </row>
    <row r="214" spans="1:7" x14ac:dyDescent="0.2">
      <c r="A214" s="12">
        <f t="shared" si="22"/>
        <v>11.04</v>
      </c>
      <c r="B214" s="13" t="s">
        <v>13</v>
      </c>
      <c r="C214" s="83">
        <v>2</v>
      </c>
      <c r="D214" s="84" t="s">
        <v>0</v>
      </c>
      <c r="E214" s="26">
        <v>1641.4999999999998</v>
      </c>
      <c r="F214" s="14">
        <f t="shared" si="23"/>
        <v>3283</v>
      </c>
      <c r="G214" s="11"/>
    </row>
    <row r="215" spans="1:7" x14ac:dyDescent="0.2">
      <c r="A215" s="12">
        <f t="shared" si="22"/>
        <v>11.049999999999999</v>
      </c>
      <c r="B215" s="13" t="s">
        <v>142</v>
      </c>
      <c r="C215" s="83">
        <v>44</v>
      </c>
      <c r="D215" s="84" t="s">
        <v>0</v>
      </c>
      <c r="E215" s="26">
        <v>1518.1100000000001</v>
      </c>
      <c r="F215" s="14">
        <f t="shared" si="23"/>
        <v>66796.84</v>
      </c>
      <c r="G215" s="11"/>
    </row>
    <row r="216" spans="1:7" x14ac:dyDescent="0.2">
      <c r="A216" s="12">
        <f t="shared" si="22"/>
        <v>11.059999999999999</v>
      </c>
      <c r="B216" s="13" t="s">
        <v>143</v>
      </c>
      <c r="C216" s="83">
        <v>8</v>
      </c>
      <c r="D216" s="84" t="s">
        <v>0</v>
      </c>
      <c r="E216" s="26">
        <v>2630.64</v>
      </c>
      <c r="F216" s="14">
        <f t="shared" si="23"/>
        <v>21045.119999999999</v>
      </c>
      <c r="G216" s="11"/>
    </row>
    <row r="217" spans="1:7" x14ac:dyDescent="0.2">
      <c r="A217" s="12">
        <f t="shared" si="22"/>
        <v>11.069999999999999</v>
      </c>
      <c r="B217" s="13" t="s">
        <v>144</v>
      </c>
      <c r="C217" s="83">
        <v>2</v>
      </c>
      <c r="D217" s="84" t="s">
        <v>0</v>
      </c>
      <c r="E217" s="26">
        <v>1424.39</v>
      </c>
      <c r="F217" s="14">
        <f t="shared" si="23"/>
        <v>2848.78</v>
      </c>
      <c r="G217" s="11"/>
    </row>
    <row r="218" spans="1:7" x14ac:dyDescent="0.2">
      <c r="A218" s="12">
        <f t="shared" si="22"/>
        <v>11.079999999999998</v>
      </c>
      <c r="B218" s="13" t="s">
        <v>145</v>
      </c>
      <c r="C218" s="83">
        <v>2</v>
      </c>
      <c r="D218" s="84" t="s">
        <v>0</v>
      </c>
      <c r="E218" s="26">
        <v>2059.0299999999997</v>
      </c>
      <c r="F218" s="14">
        <f t="shared" si="23"/>
        <v>4118.0600000000004</v>
      </c>
      <c r="G218" s="11"/>
    </row>
    <row r="219" spans="1:7" x14ac:dyDescent="0.2">
      <c r="A219" s="12">
        <f t="shared" si="22"/>
        <v>11.089999999999998</v>
      </c>
      <c r="B219" s="13" t="s">
        <v>146</v>
      </c>
      <c r="C219" s="83">
        <v>8</v>
      </c>
      <c r="D219" s="84" t="s">
        <v>0</v>
      </c>
      <c r="E219" s="26">
        <v>1056.2399999999998</v>
      </c>
      <c r="F219" s="14">
        <f t="shared" si="23"/>
        <v>8449.92</v>
      </c>
      <c r="G219" s="11"/>
    </row>
    <row r="220" spans="1:7" x14ac:dyDescent="0.2">
      <c r="A220" s="12">
        <f t="shared" si="22"/>
        <v>11.099999999999998</v>
      </c>
      <c r="B220" s="13" t="s">
        <v>147</v>
      </c>
      <c r="C220" s="83">
        <v>8</v>
      </c>
      <c r="D220" s="84" t="s">
        <v>0</v>
      </c>
      <c r="E220" s="26">
        <v>1056.2399999999998</v>
      </c>
      <c r="F220" s="14">
        <f t="shared" si="23"/>
        <v>8449.92</v>
      </c>
      <c r="G220" s="11"/>
    </row>
    <row r="221" spans="1:7" x14ac:dyDescent="0.2">
      <c r="A221" s="12">
        <f t="shared" si="22"/>
        <v>11.109999999999998</v>
      </c>
      <c r="B221" s="13" t="s">
        <v>148</v>
      </c>
      <c r="C221" s="83">
        <v>1</v>
      </c>
      <c r="D221" s="84" t="s">
        <v>0</v>
      </c>
      <c r="E221" s="26">
        <v>1855.45</v>
      </c>
      <c r="F221" s="14">
        <f t="shared" si="23"/>
        <v>1855.45</v>
      </c>
      <c r="G221" s="11"/>
    </row>
    <row r="222" spans="1:7" x14ac:dyDescent="0.2">
      <c r="A222" s="12">
        <f t="shared" si="22"/>
        <v>11.119999999999997</v>
      </c>
      <c r="B222" s="13" t="s">
        <v>149</v>
      </c>
      <c r="C222" s="83">
        <v>1</v>
      </c>
      <c r="D222" s="84" t="s">
        <v>0</v>
      </c>
      <c r="E222" s="26">
        <v>1855.45</v>
      </c>
      <c r="F222" s="14">
        <f t="shared" si="23"/>
        <v>1855.45</v>
      </c>
      <c r="G222" s="11"/>
    </row>
    <row r="223" spans="1:7" x14ac:dyDescent="0.2">
      <c r="A223" s="12">
        <f t="shared" si="22"/>
        <v>11.129999999999997</v>
      </c>
      <c r="B223" s="13" t="s">
        <v>150</v>
      </c>
      <c r="C223" s="83">
        <v>2</v>
      </c>
      <c r="D223" s="84" t="s">
        <v>0</v>
      </c>
      <c r="E223" s="26">
        <v>16342.68</v>
      </c>
      <c r="F223" s="14">
        <f t="shared" si="23"/>
        <v>32685.360000000001</v>
      </c>
      <c r="G223" s="11"/>
    </row>
    <row r="224" spans="1:7" x14ac:dyDescent="0.2">
      <c r="A224" s="12">
        <f t="shared" si="22"/>
        <v>11.139999999999997</v>
      </c>
      <c r="B224" s="13" t="s">
        <v>152</v>
      </c>
      <c r="C224" s="83">
        <v>2</v>
      </c>
      <c r="D224" s="84" t="s">
        <v>0</v>
      </c>
      <c r="E224" s="26">
        <v>18246.919999999998</v>
      </c>
      <c r="F224" s="14">
        <f t="shared" si="23"/>
        <v>36493.839999999997</v>
      </c>
      <c r="G224" s="11"/>
    </row>
    <row r="225" spans="1:7" x14ac:dyDescent="0.2">
      <c r="A225" s="12">
        <f t="shared" si="22"/>
        <v>11.149999999999997</v>
      </c>
      <c r="B225" s="13" t="s">
        <v>151</v>
      </c>
      <c r="C225" s="83">
        <v>1</v>
      </c>
      <c r="D225" s="84" t="s">
        <v>5</v>
      </c>
      <c r="E225" s="26">
        <v>45325.15</v>
      </c>
      <c r="F225" s="14">
        <f t="shared" si="23"/>
        <v>45325.15</v>
      </c>
      <c r="G225" s="15">
        <f>SUM(F211:F225)</f>
        <v>305561.37000000005</v>
      </c>
    </row>
    <row r="226" spans="1:7" x14ac:dyDescent="0.2">
      <c r="A226" s="37"/>
      <c r="B226" s="30"/>
      <c r="C226" s="101"/>
      <c r="D226" s="87"/>
      <c r="E226" s="102"/>
      <c r="F226" s="32"/>
      <c r="G226" s="28"/>
    </row>
    <row r="227" spans="1:7" ht="15" customHeight="1" x14ac:dyDescent="0.2">
      <c r="A227" s="16">
        <v>12</v>
      </c>
      <c r="B227" s="17" t="s">
        <v>60</v>
      </c>
      <c r="C227" s="87"/>
      <c r="D227" s="87"/>
      <c r="E227" s="87"/>
      <c r="F227" s="64"/>
      <c r="G227" s="11"/>
    </row>
    <row r="228" spans="1:7" x14ac:dyDescent="0.2">
      <c r="A228" s="12">
        <f>+A227+0.01</f>
        <v>12.01</v>
      </c>
      <c r="B228" s="13" t="s">
        <v>61</v>
      </c>
      <c r="C228" s="83">
        <v>987.61000000000013</v>
      </c>
      <c r="D228" s="84" t="s">
        <v>2</v>
      </c>
      <c r="E228" s="26">
        <v>132.46</v>
      </c>
      <c r="F228" s="14">
        <f>+ROUND((C228*E228),2)</f>
        <v>130818.82</v>
      </c>
      <c r="G228" s="15">
        <f>+F228</f>
        <v>130818.82</v>
      </c>
    </row>
    <row r="229" spans="1:7" x14ac:dyDescent="0.2">
      <c r="A229" s="37"/>
      <c r="B229" s="30"/>
      <c r="C229" s="101"/>
      <c r="D229" s="87"/>
      <c r="E229" s="102"/>
      <c r="F229" s="32"/>
      <c r="G229" s="28"/>
    </row>
    <row r="230" spans="1:7" x14ac:dyDescent="0.2">
      <c r="A230" s="33">
        <v>13</v>
      </c>
      <c r="B230" s="34" t="s">
        <v>83</v>
      </c>
      <c r="C230" s="101"/>
      <c r="D230" s="87"/>
      <c r="E230" s="87"/>
      <c r="F230" s="32"/>
      <c r="G230" s="28"/>
    </row>
    <row r="231" spans="1:7" x14ac:dyDescent="0.2">
      <c r="A231" s="12">
        <f>+A230+0.01</f>
        <v>13.01</v>
      </c>
      <c r="B231" s="82" t="s">
        <v>99</v>
      </c>
      <c r="C231" s="83">
        <v>23.75</v>
      </c>
      <c r="D231" s="84" t="s">
        <v>2</v>
      </c>
      <c r="E231" s="26">
        <v>670.46</v>
      </c>
      <c r="F231" s="14">
        <f>+ROUND((C231*E231),2)</f>
        <v>15923.43</v>
      </c>
      <c r="G231" s="11"/>
    </row>
    <row r="232" spans="1:7" x14ac:dyDescent="0.2">
      <c r="A232" s="12">
        <f>+A231+0.01</f>
        <v>13.02</v>
      </c>
      <c r="B232" s="82" t="s">
        <v>157</v>
      </c>
      <c r="C232" s="83">
        <v>13.56</v>
      </c>
      <c r="D232" s="84" t="s">
        <v>2</v>
      </c>
      <c r="E232" s="26">
        <v>325</v>
      </c>
      <c r="F232" s="14">
        <f>+ROUND((C232*E232),2)</f>
        <v>4407</v>
      </c>
      <c r="G232" s="15">
        <f>SUM(F231:F232)</f>
        <v>20330.43</v>
      </c>
    </row>
    <row r="233" spans="1:7" ht="13.5" thickBot="1" x14ac:dyDescent="0.25">
      <c r="A233" s="37"/>
      <c r="B233" s="77"/>
      <c r="C233" s="101"/>
      <c r="D233" s="87"/>
      <c r="E233" s="102"/>
      <c r="F233" s="32"/>
      <c r="G233" s="28"/>
    </row>
    <row r="234" spans="1:7" ht="13.5" customHeight="1" thickBot="1" x14ac:dyDescent="0.25">
      <c r="A234" s="39"/>
      <c r="B234" s="40"/>
      <c r="C234" s="103" t="s">
        <v>175</v>
      </c>
      <c r="D234" s="104"/>
      <c r="E234" s="105"/>
      <c r="F234" s="80"/>
      <c r="G234" s="81">
        <f>SUM(G139:G232)</f>
        <v>3990303.93</v>
      </c>
    </row>
    <row r="235" spans="1:7" ht="13.5" customHeight="1" thickBot="1" x14ac:dyDescent="0.25">
      <c r="A235" s="43"/>
      <c r="B235" s="71"/>
      <c r="C235" s="106"/>
      <c r="D235" s="107"/>
      <c r="E235" s="108"/>
      <c r="F235" s="72"/>
      <c r="G235" s="73"/>
    </row>
    <row r="236" spans="1:7" ht="13.5" customHeight="1" thickBot="1" x14ac:dyDescent="0.25">
      <c r="A236" s="39"/>
      <c r="B236" s="40"/>
      <c r="C236" s="103" t="s">
        <v>176</v>
      </c>
      <c r="D236" s="104"/>
      <c r="E236" s="105"/>
      <c r="F236" s="80"/>
      <c r="G236" s="81">
        <f>+G234</f>
        <v>3990303.93</v>
      </c>
    </row>
    <row r="237" spans="1:7" ht="13.5" customHeight="1" x14ac:dyDescent="0.2">
      <c r="A237" s="43"/>
      <c r="B237" s="71"/>
      <c r="C237" s="106"/>
      <c r="D237" s="107"/>
      <c r="E237" s="108"/>
      <c r="F237" s="72"/>
      <c r="G237" s="73"/>
    </row>
    <row r="238" spans="1:7" x14ac:dyDescent="0.2">
      <c r="A238" s="76" t="s">
        <v>156</v>
      </c>
      <c r="B238" s="70" t="s">
        <v>88</v>
      </c>
      <c r="C238" s="100"/>
      <c r="D238" s="100"/>
      <c r="E238" s="100"/>
      <c r="F238" s="69"/>
      <c r="G238" s="11"/>
    </row>
    <row r="239" spans="1:7" s="22" customFormat="1" x14ac:dyDescent="0.2">
      <c r="A239" s="16">
        <v>1</v>
      </c>
      <c r="B239" s="17" t="s">
        <v>89</v>
      </c>
      <c r="C239" s="18"/>
      <c r="D239" s="19"/>
      <c r="E239" s="20"/>
      <c r="F239" s="20"/>
      <c r="G239" s="21"/>
    </row>
    <row r="240" spans="1:7" s="22" customFormat="1" x14ac:dyDescent="0.2">
      <c r="A240" s="23">
        <f>+A239+0.01</f>
        <v>1.01</v>
      </c>
      <c r="B240" s="13" t="s">
        <v>54</v>
      </c>
      <c r="C240" s="24">
        <v>166.56</v>
      </c>
      <c r="D240" s="25" t="s">
        <v>2</v>
      </c>
      <c r="E240" s="26">
        <v>48.349999999999994</v>
      </c>
      <c r="F240" s="14">
        <f>+ROUND((C240*E240),2)</f>
        <v>8053.18</v>
      </c>
      <c r="G240" s="27"/>
    </row>
    <row r="241" spans="1:7" s="22" customFormat="1" ht="25.5" x14ac:dyDescent="0.2">
      <c r="A241" s="23">
        <f>+A240+0.01</f>
        <v>1.02</v>
      </c>
      <c r="B241" s="13" t="s">
        <v>90</v>
      </c>
      <c r="C241" s="24">
        <v>979.91</v>
      </c>
      <c r="D241" s="25" t="s">
        <v>2</v>
      </c>
      <c r="E241" s="26">
        <v>518.35</v>
      </c>
      <c r="F241" s="14">
        <f>+ROUND((C241*E241),2)</f>
        <v>507936.35</v>
      </c>
      <c r="G241" s="28"/>
    </row>
    <row r="242" spans="1:7" s="22" customFormat="1" x14ac:dyDescent="0.2">
      <c r="A242" s="23">
        <f>+A241+0.01</f>
        <v>1.03</v>
      </c>
      <c r="B242" s="13" t="s">
        <v>58</v>
      </c>
      <c r="C242" s="24">
        <v>255.6</v>
      </c>
      <c r="D242" s="25" t="s">
        <v>3</v>
      </c>
      <c r="E242" s="26">
        <v>106.53999999999999</v>
      </c>
      <c r="F242" s="14">
        <f>+ROUND((C242*E242),2)</f>
        <v>27231.62</v>
      </c>
      <c r="G242" s="15">
        <f>SUM(F240:F242)</f>
        <v>543221.15</v>
      </c>
    </row>
    <row r="243" spans="1:7" s="22" customFormat="1" x14ac:dyDescent="0.2">
      <c r="A243" s="29"/>
      <c r="B243" s="30"/>
      <c r="C243" s="31"/>
      <c r="D243" s="19"/>
      <c r="E243" s="20"/>
      <c r="F243" s="32"/>
      <c r="G243" s="28"/>
    </row>
    <row r="244" spans="1:7" ht="15" customHeight="1" x14ac:dyDescent="0.2">
      <c r="A244" s="16">
        <v>2</v>
      </c>
      <c r="B244" s="17" t="s">
        <v>82</v>
      </c>
      <c r="C244" s="87"/>
      <c r="D244" s="87"/>
      <c r="E244" s="87"/>
      <c r="F244" s="64"/>
      <c r="G244" s="11"/>
    </row>
    <row r="245" spans="1:7" x14ac:dyDescent="0.2">
      <c r="A245" s="12">
        <f>+A244+0.01</f>
        <v>2.0099999999999998</v>
      </c>
      <c r="B245" s="13" t="s">
        <v>91</v>
      </c>
      <c r="C245" s="83">
        <v>343.82</v>
      </c>
      <c r="D245" s="84" t="s">
        <v>2</v>
      </c>
      <c r="E245" s="85">
        <v>486.56999999999994</v>
      </c>
      <c r="F245" s="14">
        <f>+ROUND((C245*E245),2)</f>
        <v>167292.5</v>
      </c>
      <c r="G245" s="11"/>
    </row>
    <row r="246" spans="1:7" x14ac:dyDescent="0.2">
      <c r="A246" s="12">
        <f>+A245+0.01</f>
        <v>2.0199999999999996</v>
      </c>
      <c r="B246" s="13" t="s">
        <v>92</v>
      </c>
      <c r="C246" s="83">
        <v>68.819999999999993</v>
      </c>
      <c r="D246" s="84" t="s">
        <v>3</v>
      </c>
      <c r="E246" s="85">
        <v>125.69</v>
      </c>
      <c r="F246" s="14">
        <f>+ROUND((C246*E246),2)</f>
        <v>8649.99</v>
      </c>
      <c r="G246" s="11"/>
    </row>
    <row r="247" spans="1:7" x14ac:dyDescent="0.2">
      <c r="A247" s="12">
        <f>+A246+0.01</f>
        <v>2.0299999999999994</v>
      </c>
      <c r="B247" s="13" t="s">
        <v>93</v>
      </c>
      <c r="C247" s="83">
        <v>343.82</v>
      </c>
      <c r="D247" s="84" t="s">
        <v>2</v>
      </c>
      <c r="E247" s="85">
        <v>600</v>
      </c>
      <c r="F247" s="14">
        <f>+ROUND((C247*E247),2)</f>
        <v>206292</v>
      </c>
      <c r="G247" s="15">
        <f>SUM(F245:F247)</f>
        <v>382234.49</v>
      </c>
    </row>
    <row r="248" spans="1:7" x14ac:dyDescent="0.2">
      <c r="A248" s="37"/>
      <c r="B248" s="30"/>
      <c r="C248" s="101"/>
      <c r="D248" s="87"/>
      <c r="E248" s="102"/>
      <c r="F248" s="32"/>
      <c r="G248" s="28"/>
    </row>
    <row r="249" spans="1:7" ht="15" customHeight="1" x14ac:dyDescent="0.2">
      <c r="A249" s="16">
        <v>3</v>
      </c>
      <c r="B249" s="17" t="s">
        <v>94</v>
      </c>
      <c r="C249" s="87"/>
      <c r="D249" s="87"/>
      <c r="E249" s="87"/>
      <c r="F249" s="64"/>
      <c r="G249" s="11"/>
    </row>
    <row r="250" spans="1:7" x14ac:dyDescent="0.2">
      <c r="A250" s="12">
        <f>+A249+0.01</f>
        <v>3.01</v>
      </c>
      <c r="B250" s="13" t="s">
        <v>95</v>
      </c>
      <c r="C250" s="83">
        <v>979.91</v>
      </c>
      <c r="D250" s="84" t="s">
        <v>2</v>
      </c>
      <c r="E250" s="85">
        <v>246.45999999999998</v>
      </c>
      <c r="F250" s="14">
        <f>+ROUND((C250*E250),2)</f>
        <v>241508.62</v>
      </c>
      <c r="G250" s="15">
        <f>+F250</f>
        <v>241508.62</v>
      </c>
    </row>
    <row r="251" spans="1:7" x14ac:dyDescent="0.2">
      <c r="A251" s="37"/>
      <c r="B251" s="30"/>
      <c r="C251" s="101"/>
      <c r="D251" s="87"/>
      <c r="E251" s="102"/>
      <c r="F251" s="32"/>
      <c r="G251" s="28"/>
    </row>
    <row r="252" spans="1:7" x14ac:dyDescent="0.2">
      <c r="A252" s="33">
        <v>4</v>
      </c>
      <c r="B252" s="34" t="s">
        <v>79</v>
      </c>
      <c r="C252" s="101"/>
      <c r="D252" s="87"/>
      <c r="E252" s="102"/>
      <c r="F252" s="32"/>
      <c r="G252" s="28"/>
    </row>
    <row r="253" spans="1:7" x14ac:dyDescent="0.2">
      <c r="A253" s="12">
        <f>+A252+0.01</f>
        <v>4.01</v>
      </c>
      <c r="B253" s="36" t="s">
        <v>96</v>
      </c>
      <c r="C253" s="83">
        <v>1</v>
      </c>
      <c r="D253" s="84" t="s">
        <v>5</v>
      </c>
      <c r="E253" s="85">
        <v>18463.2</v>
      </c>
      <c r="F253" s="14">
        <f t="shared" ref="F253:F261" si="24">+ROUND((C253*E253),2)</f>
        <v>18463.2</v>
      </c>
      <c r="G253" s="28"/>
    </row>
    <row r="254" spans="1:7" x14ac:dyDescent="0.2">
      <c r="A254" s="12">
        <f t="shared" ref="A254:A261" si="25">+A253+0.01</f>
        <v>4.0199999999999996</v>
      </c>
      <c r="B254" s="36" t="s">
        <v>97</v>
      </c>
      <c r="C254" s="83">
        <v>1</v>
      </c>
      <c r="D254" s="84" t="s">
        <v>5</v>
      </c>
      <c r="E254" s="85">
        <v>37441.019999999997</v>
      </c>
      <c r="F254" s="14">
        <f t="shared" si="24"/>
        <v>37441.019999999997</v>
      </c>
      <c r="G254" s="28"/>
    </row>
    <row r="255" spans="1:7" x14ac:dyDescent="0.2">
      <c r="A255" s="12">
        <f t="shared" si="25"/>
        <v>4.0299999999999994</v>
      </c>
      <c r="B255" s="36" t="s">
        <v>100</v>
      </c>
      <c r="C255" s="83">
        <v>1</v>
      </c>
      <c r="D255" s="84" t="s">
        <v>5</v>
      </c>
      <c r="E255" s="85">
        <v>21749.65</v>
      </c>
      <c r="F255" s="14">
        <f t="shared" si="24"/>
        <v>21749.65</v>
      </c>
      <c r="G255" s="28"/>
    </row>
    <row r="256" spans="1:7" ht="38.25" x14ac:dyDescent="0.2">
      <c r="A256" s="12">
        <f t="shared" si="25"/>
        <v>4.0399999999999991</v>
      </c>
      <c r="B256" s="36" t="s">
        <v>177</v>
      </c>
      <c r="C256" s="83">
        <v>1</v>
      </c>
      <c r="D256" s="84" t="s">
        <v>0</v>
      </c>
      <c r="E256" s="85">
        <v>92360.8</v>
      </c>
      <c r="F256" s="14">
        <f t="shared" si="24"/>
        <v>92360.8</v>
      </c>
      <c r="G256" s="28"/>
    </row>
    <row r="257" spans="1:7" ht="38.25" x14ac:dyDescent="0.2">
      <c r="A257" s="12">
        <f t="shared" si="25"/>
        <v>4.0499999999999989</v>
      </c>
      <c r="B257" s="36" t="s">
        <v>155</v>
      </c>
      <c r="C257" s="83">
        <v>1</v>
      </c>
      <c r="D257" s="84" t="s">
        <v>5</v>
      </c>
      <c r="E257" s="85">
        <v>22301.439999999999</v>
      </c>
      <c r="F257" s="14">
        <f t="shared" si="24"/>
        <v>22301.439999999999</v>
      </c>
      <c r="G257" s="28"/>
    </row>
    <row r="258" spans="1:7" x14ac:dyDescent="0.2">
      <c r="A258" s="12">
        <f t="shared" si="25"/>
        <v>4.0599999999999987</v>
      </c>
      <c r="B258" s="36" t="s">
        <v>101</v>
      </c>
      <c r="C258" s="83">
        <v>1</v>
      </c>
      <c r="D258" s="84" t="s">
        <v>0</v>
      </c>
      <c r="E258" s="85">
        <v>329734.32</v>
      </c>
      <c r="F258" s="14">
        <f t="shared" si="24"/>
        <v>329734.32</v>
      </c>
      <c r="G258" s="28"/>
    </row>
    <row r="259" spans="1:7" x14ac:dyDescent="0.2">
      <c r="A259" s="12">
        <f t="shared" si="25"/>
        <v>4.0699999999999985</v>
      </c>
      <c r="B259" s="36" t="s">
        <v>102</v>
      </c>
      <c r="C259" s="83">
        <v>1</v>
      </c>
      <c r="D259" s="84" t="s">
        <v>0</v>
      </c>
      <c r="E259" s="85">
        <v>200594.90000000002</v>
      </c>
      <c r="F259" s="14">
        <f t="shared" si="24"/>
        <v>200594.9</v>
      </c>
      <c r="G259" s="28"/>
    </row>
    <row r="260" spans="1:7" x14ac:dyDescent="0.2">
      <c r="A260" s="12">
        <f t="shared" si="25"/>
        <v>4.0799999999999983</v>
      </c>
      <c r="B260" s="36" t="s">
        <v>103</v>
      </c>
      <c r="C260" s="83">
        <v>1</v>
      </c>
      <c r="D260" s="84" t="s">
        <v>0</v>
      </c>
      <c r="E260" s="85">
        <v>41755</v>
      </c>
      <c r="F260" s="14">
        <f t="shared" si="24"/>
        <v>41755</v>
      </c>
      <c r="G260" s="28"/>
    </row>
    <row r="261" spans="1:7" ht="25.5" x14ac:dyDescent="0.2">
      <c r="A261" s="12">
        <f t="shared" si="25"/>
        <v>4.0899999999999981</v>
      </c>
      <c r="B261" s="82" t="s">
        <v>104</v>
      </c>
      <c r="C261" s="83">
        <v>1</v>
      </c>
      <c r="D261" s="84" t="s">
        <v>0</v>
      </c>
      <c r="E261" s="85">
        <v>98755.41</v>
      </c>
      <c r="F261" s="14">
        <f t="shared" si="24"/>
        <v>98755.41</v>
      </c>
      <c r="G261" s="15">
        <f>SUM(F253:F261)</f>
        <v>863155.74</v>
      </c>
    </row>
    <row r="262" spans="1:7" x14ac:dyDescent="0.2">
      <c r="A262" s="37"/>
      <c r="B262" s="77"/>
      <c r="C262" s="101"/>
      <c r="D262" s="87"/>
      <c r="E262" s="102"/>
      <c r="F262" s="32"/>
      <c r="G262" s="28"/>
    </row>
    <row r="263" spans="1:7" x14ac:dyDescent="0.2">
      <c r="A263" s="33">
        <v>5</v>
      </c>
      <c r="B263" s="34" t="s">
        <v>9</v>
      </c>
      <c r="C263" s="101"/>
      <c r="D263" s="87"/>
      <c r="E263" s="102"/>
      <c r="F263" s="32"/>
      <c r="G263" s="28"/>
    </row>
    <row r="264" spans="1:7" x14ac:dyDescent="0.2">
      <c r="A264" s="12">
        <f>+A263+0.01</f>
        <v>5.01</v>
      </c>
      <c r="B264" s="82" t="s">
        <v>106</v>
      </c>
      <c r="C264" s="83">
        <v>1</v>
      </c>
      <c r="D264" s="84" t="s">
        <v>5</v>
      </c>
      <c r="E264" s="85">
        <v>14739.2</v>
      </c>
      <c r="F264" s="14">
        <f>+ROUND((C264*E264),2)</f>
        <v>14739.2</v>
      </c>
      <c r="G264" s="28"/>
    </row>
    <row r="265" spans="1:7" x14ac:dyDescent="0.2">
      <c r="A265" s="12">
        <f>+A264+0.01</f>
        <v>5.0199999999999996</v>
      </c>
      <c r="B265" s="82" t="s">
        <v>108</v>
      </c>
      <c r="C265" s="83">
        <v>1</v>
      </c>
      <c r="D265" s="84" t="s">
        <v>5</v>
      </c>
      <c r="E265" s="85">
        <v>24995.3</v>
      </c>
      <c r="F265" s="14">
        <f>+ROUND((C265*E265),2)</f>
        <v>24995.3</v>
      </c>
      <c r="G265" s="28"/>
    </row>
    <row r="266" spans="1:7" x14ac:dyDescent="0.2">
      <c r="A266" s="12">
        <f t="shared" ref="A266:A267" si="26">+A265+0.01</f>
        <v>5.0299999999999994</v>
      </c>
      <c r="B266" s="82" t="s">
        <v>107</v>
      </c>
      <c r="C266" s="83">
        <v>1</v>
      </c>
      <c r="D266" s="84" t="s">
        <v>5</v>
      </c>
      <c r="E266" s="85">
        <v>79120.78</v>
      </c>
      <c r="F266" s="14">
        <f>+ROUND((C266*E266),2)</f>
        <v>79120.78</v>
      </c>
      <c r="G266" s="28"/>
    </row>
    <row r="267" spans="1:7" x14ac:dyDescent="0.2">
      <c r="A267" s="12">
        <f t="shared" si="26"/>
        <v>5.0399999999999991</v>
      </c>
      <c r="B267" s="82" t="s">
        <v>105</v>
      </c>
      <c r="C267" s="83">
        <v>1</v>
      </c>
      <c r="D267" s="84" t="s">
        <v>5</v>
      </c>
      <c r="E267" s="85">
        <v>409800.83000000007</v>
      </c>
      <c r="F267" s="14">
        <f>+ROUND((C267*E267),2)</f>
        <v>409800.83</v>
      </c>
      <c r="G267" s="15">
        <f>SUM(F264:F267)</f>
        <v>528656.11</v>
      </c>
    </row>
    <row r="268" spans="1:7" x14ac:dyDescent="0.2">
      <c r="A268" s="37"/>
      <c r="B268" s="77"/>
      <c r="C268" s="101"/>
      <c r="D268" s="87"/>
      <c r="E268" s="102"/>
      <c r="F268" s="32"/>
      <c r="G268" s="28"/>
    </row>
    <row r="269" spans="1:7" x14ac:dyDescent="0.2">
      <c r="A269" s="33">
        <v>6</v>
      </c>
      <c r="B269" s="34" t="s">
        <v>180</v>
      </c>
      <c r="C269" s="101"/>
      <c r="D269" s="87"/>
      <c r="E269" s="102"/>
      <c r="F269" s="32"/>
      <c r="G269" s="28"/>
    </row>
    <row r="270" spans="1:7" x14ac:dyDescent="0.2">
      <c r="A270" s="12">
        <f>+A269+0.01</f>
        <v>6.01</v>
      </c>
      <c r="B270" s="82" t="s">
        <v>178</v>
      </c>
      <c r="C270" s="83">
        <v>224.45</v>
      </c>
      <c r="D270" s="84" t="s">
        <v>2</v>
      </c>
      <c r="E270" s="85">
        <v>1200.0824587706147</v>
      </c>
      <c r="F270" s="14">
        <f>+ROUND((C270*E270),2)</f>
        <v>269358.51</v>
      </c>
      <c r="G270" s="28"/>
    </row>
    <row r="271" spans="1:7" x14ac:dyDescent="0.2">
      <c r="A271" s="12">
        <f>+A270+0.01</f>
        <v>6.02</v>
      </c>
      <c r="B271" s="82" t="s">
        <v>179</v>
      </c>
      <c r="C271" s="83">
        <v>16</v>
      </c>
      <c r="D271" s="84" t="s">
        <v>0</v>
      </c>
      <c r="E271" s="85">
        <v>700</v>
      </c>
      <c r="F271" s="14">
        <f>+ROUND((C271*E271),2)</f>
        <v>11200</v>
      </c>
      <c r="G271" s="28"/>
    </row>
    <row r="272" spans="1:7" x14ac:dyDescent="0.2">
      <c r="A272" s="12">
        <f t="shared" ref="A272:A273" si="27">+A271+0.01</f>
        <v>6.0299999999999994</v>
      </c>
      <c r="B272" s="82" t="s">
        <v>181</v>
      </c>
      <c r="C272" s="83">
        <v>16</v>
      </c>
      <c r="D272" s="84" t="s">
        <v>0</v>
      </c>
      <c r="E272" s="85">
        <v>1200</v>
      </c>
      <c r="F272" s="14">
        <f>+ROUND((C272*E272),2)</f>
        <v>19200</v>
      </c>
      <c r="G272" s="28"/>
    </row>
    <row r="273" spans="1:7" x14ac:dyDescent="0.2">
      <c r="A273" s="12">
        <f t="shared" si="27"/>
        <v>6.0399999999999991</v>
      </c>
      <c r="B273" s="82" t="s">
        <v>182</v>
      </c>
      <c r="C273" s="83">
        <v>80</v>
      </c>
      <c r="D273" s="84" t="s">
        <v>2</v>
      </c>
      <c r="E273" s="85">
        <v>975</v>
      </c>
      <c r="F273" s="14">
        <f>+ROUND((C273*E273),2)</f>
        <v>78000</v>
      </c>
      <c r="G273" s="15">
        <f>SUM(F270:F273)</f>
        <v>377758.51</v>
      </c>
    </row>
    <row r="274" spans="1:7" x14ac:dyDescent="0.2">
      <c r="A274" s="37"/>
      <c r="B274" s="77"/>
      <c r="C274" s="101"/>
      <c r="D274" s="87"/>
      <c r="E274" s="102"/>
      <c r="F274" s="32"/>
      <c r="G274" s="28"/>
    </row>
    <row r="275" spans="1:7" ht="15" customHeight="1" x14ac:dyDescent="0.2">
      <c r="A275" s="16">
        <v>7</v>
      </c>
      <c r="B275" s="17" t="s">
        <v>131</v>
      </c>
      <c r="C275" s="87"/>
      <c r="D275" s="87"/>
      <c r="E275" s="87"/>
      <c r="F275" s="64"/>
      <c r="G275" s="11"/>
    </row>
    <row r="276" spans="1:7" x14ac:dyDescent="0.2">
      <c r="A276" s="12">
        <f>+A275+0.01</f>
        <v>7.01</v>
      </c>
      <c r="B276" s="13" t="s">
        <v>132</v>
      </c>
      <c r="C276" s="83">
        <v>1</v>
      </c>
      <c r="D276" s="84" t="s">
        <v>5</v>
      </c>
      <c r="E276" s="85">
        <v>31016.005424999999</v>
      </c>
      <c r="F276" s="14">
        <f>+ROUND((C276*E276),2)</f>
        <v>31016.01</v>
      </c>
      <c r="G276" s="28"/>
    </row>
    <row r="277" spans="1:7" x14ac:dyDescent="0.2">
      <c r="A277" s="12">
        <f>+A276+0.01</f>
        <v>7.02</v>
      </c>
      <c r="B277" s="13" t="s">
        <v>133</v>
      </c>
      <c r="C277" s="83">
        <v>1</v>
      </c>
      <c r="D277" s="84" t="s">
        <v>5</v>
      </c>
      <c r="E277" s="85">
        <v>62032.010849999999</v>
      </c>
      <c r="F277" s="14">
        <f>+ROUND((C277*E277),2)</f>
        <v>62032.01</v>
      </c>
      <c r="G277" s="28"/>
    </row>
    <row r="278" spans="1:7" x14ac:dyDescent="0.2">
      <c r="A278" s="12">
        <f>+A277+0.01</f>
        <v>7.0299999999999994</v>
      </c>
      <c r="B278" s="13" t="s">
        <v>134</v>
      </c>
      <c r="C278" s="83">
        <v>1</v>
      </c>
      <c r="D278" s="84" t="s">
        <v>5</v>
      </c>
      <c r="E278" s="85">
        <v>93048.016275000002</v>
      </c>
      <c r="F278" s="14">
        <f>+ROUND((C278*E278),2)</f>
        <v>93048.02</v>
      </c>
      <c r="G278" s="15">
        <f>SUM(F276:F278)</f>
        <v>186096.04</v>
      </c>
    </row>
    <row r="279" spans="1:7" x14ac:dyDescent="0.2">
      <c r="A279" s="37"/>
      <c r="B279" s="30"/>
      <c r="C279" s="101"/>
      <c r="D279" s="87"/>
      <c r="E279" s="102"/>
      <c r="F279" s="32"/>
      <c r="G279" s="28"/>
    </row>
    <row r="280" spans="1:7" ht="13.5" thickBot="1" x14ac:dyDescent="0.25">
      <c r="A280" s="37"/>
      <c r="B280" s="30"/>
      <c r="C280" s="101"/>
      <c r="D280" s="87"/>
      <c r="E280" s="102"/>
      <c r="F280" s="32"/>
      <c r="G280" s="28"/>
    </row>
    <row r="281" spans="1:7" ht="13.5" customHeight="1" thickBot="1" x14ac:dyDescent="0.25">
      <c r="A281" s="39"/>
      <c r="B281" s="40"/>
      <c r="C281" s="103" t="s">
        <v>109</v>
      </c>
      <c r="D281" s="104"/>
      <c r="E281" s="105"/>
      <c r="F281" s="80"/>
      <c r="G281" s="81">
        <f>SUM(G239:G278)</f>
        <v>3122630.66</v>
      </c>
    </row>
    <row r="282" spans="1:7" ht="13.5" customHeight="1" thickBot="1" x14ac:dyDescent="0.25">
      <c r="A282" s="43"/>
      <c r="B282" s="71"/>
      <c r="C282" s="106"/>
      <c r="D282" s="107"/>
      <c r="E282" s="108"/>
      <c r="F282" s="72"/>
      <c r="G282" s="73"/>
    </row>
    <row r="283" spans="1:7" ht="13.5" customHeight="1" thickBot="1" x14ac:dyDescent="0.25">
      <c r="A283" s="39"/>
      <c r="B283" s="40"/>
      <c r="C283" s="109" t="s">
        <v>25</v>
      </c>
      <c r="D283" s="110"/>
      <c r="E283" s="111"/>
      <c r="F283" s="41"/>
      <c r="G283" s="42">
        <f>+G281+G236+G234+G135+G33</f>
        <v>16380062.08</v>
      </c>
    </row>
    <row r="284" spans="1:7" x14ac:dyDescent="0.2">
      <c r="A284" s="43"/>
      <c r="B284" s="63"/>
      <c r="C284" s="87"/>
      <c r="D284" s="112"/>
      <c r="E284" s="113"/>
      <c r="F284" s="32"/>
      <c r="G284" s="28"/>
    </row>
    <row r="285" spans="1:7" ht="14.25" customHeight="1" x14ac:dyDescent="0.2">
      <c r="A285" s="44" t="s">
        <v>39</v>
      </c>
      <c r="B285" s="45" t="s">
        <v>27</v>
      </c>
      <c r="C285" s="114"/>
      <c r="D285" s="115"/>
      <c r="E285" s="116"/>
      <c r="F285" s="47"/>
      <c r="G285" s="48"/>
    </row>
    <row r="286" spans="1:7" x14ac:dyDescent="0.2">
      <c r="A286" s="49">
        <v>1</v>
      </c>
      <c r="B286" s="50" t="s">
        <v>28</v>
      </c>
      <c r="C286" s="117">
        <v>10</v>
      </c>
      <c r="D286" s="84" t="s">
        <v>10</v>
      </c>
      <c r="E286" s="118"/>
      <c r="F286" s="14"/>
      <c r="G286" s="51">
        <f t="shared" ref="G286:G291" si="28">+(C286/100)*G$283</f>
        <v>1638006.2080000001</v>
      </c>
    </row>
    <row r="287" spans="1:7" x14ac:dyDescent="0.2">
      <c r="A287" s="49">
        <v>2</v>
      </c>
      <c r="B287" s="50" t="s">
        <v>29</v>
      </c>
      <c r="C287" s="117">
        <v>2.5</v>
      </c>
      <c r="D287" s="84" t="s">
        <v>10</v>
      </c>
      <c r="E287" s="118"/>
      <c r="F287" s="14"/>
      <c r="G287" s="51">
        <f t="shared" si="28"/>
        <v>409501.55200000003</v>
      </c>
    </row>
    <row r="288" spans="1:7" x14ac:dyDescent="0.2">
      <c r="A288" s="49">
        <v>3</v>
      </c>
      <c r="B288" s="50" t="s">
        <v>30</v>
      </c>
      <c r="C288" s="117">
        <v>2</v>
      </c>
      <c r="D288" s="84" t="s">
        <v>10</v>
      </c>
      <c r="E288" s="118"/>
      <c r="F288" s="14"/>
      <c r="G288" s="51">
        <f t="shared" si="28"/>
        <v>327601.24160000001</v>
      </c>
    </row>
    <row r="289" spans="1:7" x14ac:dyDescent="0.2">
      <c r="A289" s="49">
        <v>4</v>
      </c>
      <c r="B289" s="50" t="s">
        <v>31</v>
      </c>
      <c r="C289" s="117">
        <v>3.6</v>
      </c>
      <c r="D289" s="84" t="s">
        <v>10</v>
      </c>
      <c r="E289" s="118"/>
      <c r="F289" s="14"/>
      <c r="G289" s="51">
        <f t="shared" si="28"/>
        <v>589682.23488000012</v>
      </c>
    </row>
    <row r="290" spans="1:7" x14ac:dyDescent="0.2">
      <c r="A290" s="49">
        <v>5</v>
      </c>
      <c r="B290" s="50" t="s">
        <v>32</v>
      </c>
      <c r="C290" s="117">
        <v>1</v>
      </c>
      <c r="D290" s="84" t="s">
        <v>10</v>
      </c>
      <c r="E290" s="118"/>
      <c r="F290" s="14"/>
      <c r="G290" s="51">
        <f t="shared" si="28"/>
        <v>163800.6208</v>
      </c>
    </row>
    <row r="291" spans="1:7" x14ac:dyDescent="0.2">
      <c r="A291" s="49">
        <v>6</v>
      </c>
      <c r="B291" s="50" t="s">
        <v>138</v>
      </c>
      <c r="C291" s="117">
        <v>2.5</v>
      </c>
      <c r="D291" s="84" t="s">
        <v>10</v>
      </c>
      <c r="E291" s="118"/>
      <c r="F291" s="14"/>
      <c r="G291" s="51">
        <f t="shared" si="28"/>
        <v>409501.55200000003</v>
      </c>
    </row>
    <row r="292" spans="1:7" x14ac:dyDescent="0.2">
      <c r="A292" s="49">
        <v>7</v>
      </c>
      <c r="B292" s="50" t="s">
        <v>33</v>
      </c>
      <c r="C292" s="117">
        <v>2</v>
      </c>
      <c r="D292" s="84" t="s">
        <v>10</v>
      </c>
      <c r="E292" s="118"/>
      <c r="F292" s="14"/>
      <c r="G292" s="51">
        <f>+(C292/100)*G$283</f>
        <v>327601.24160000001</v>
      </c>
    </row>
    <row r="293" spans="1:7" ht="13.5" customHeight="1" thickBot="1" x14ac:dyDescent="0.25">
      <c r="A293" s="52"/>
      <c r="B293" s="78"/>
      <c r="C293" s="112"/>
      <c r="D293" s="87"/>
      <c r="E293" s="113"/>
      <c r="F293" s="32"/>
      <c r="G293" s="28"/>
    </row>
    <row r="294" spans="1:7" ht="13.5" customHeight="1" thickBot="1" x14ac:dyDescent="0.25">
      <c r="A294" s="53"/>
      <c r="B294" s="40"/>
      <c r="C294" s="109" t="s">
        <v>34</v>
      </c>
      <c r="D294" s="110"/>
      <c r="E294" s="111"/>
      <c r="F294" s="41"/>
      <c r="G294" s="42">
        <f>SUM(G286:G292)</f>
        <v>3865694.6508800006</v>
      </c>
    </row>
    <row r="295" spans="1:7" ht="13.5" customHeight="1" thickBot="1" x14ac:dyDescent="0.25">
      <c r="A295" s="52"/>
      <c r="B295" s="63"/>
      <c r="C295" s="87"/>
      <c r="D295" s="87"/>
      <c r="E295" s="102"/>
      <c r="F295" s="32"/>
      <c r="G295" s="28"/>
    </row>
    <row r="296" spans="1:7" ht="15" customHeight="1" thickBot="1" x14ac:dyDescent="0.25">
      <c r="A296" s="54"/>
      <c r="B296" s="55" t="s">
        <v>35</v>
      </c>
      <c r="C296" s="126"/>
      <c r="D296" s="126"/>
      <c r="E296" s="127"/>
      <c r="F296" s="56"/>
      <c r="G296" s="57">
        <f>+G283+G294</f>
        <v>20245756.73088</v>
      </c>
    </row>
    <row r="297" spans="1:7" ht="13.5" thickBot="1" x14ac:dyDescent="0.25">
      <c r="A297" s="58"/>
      <c r="B297" s="59"/>
      <c r="C297" s="119"/>
      <c r="D297" s="120"/>
      <c r="E297" s="121"/>
      <c r="F297" s="60"/>
      <c r="G297" s="10"/>
    </row>
    <row r="298" spans="1:7" ht="15" customHeight="1" thickBot="1" x14ac:dyDescent="0.25">
      <c r="A298" s="54"/>
      <c r="B298" s="55"/>
      <c r="C298" s="128" t="s">
        <v>184</v>
      </c>
      <c r="D298" s="126"/>
      <c r="E298" s="127"/>
      <c r="F298" s="56"/>
      <c r="G298" s="57">
        <f>+G296/1056</f>
        <v>19172.118116363636</v>
      </c>
    </row>
    <row r="299" spans="1:7" ht="8.25" customHeight="1" x14ac:dyDescent="0.2">
      <c r="A299" s="58"/>
      <c r="B299" s="59"/>
      <c r="C299" s="119"/>
      <c r="D299" s="120"/>
      <c r="E299" s="121"/>
      <c r="F299" s="60"/>
      <c r="G299" s="10"/>
    </row>
    <row r="300" spans="1:7" x14ac:dyDescent="0.2">
      <c r="A300" s="52"/>
      <c r="B300" s="79" t="s">
        <v>36</v>
      </c>
      <c r="C300" s="87"/>
      <c r="D300" s="87"/>
      <c r="E300" s="87"/>
      <c r="F300" s="64"/>
      <c r="G300" s="11"/>
    </row>
    <row r="301" spans="1:7" x14ac:dyDescent="0.2">
      <c r="A301" s="52"/>
      <c r="B301" s="63" t="s">
        <v>183</v>
      </c>
      <c r="C301" s="87"/>
      <c r="D301" s="87"/>
      <c r="E301" s="87"/>
      <c r="F301" s="64"/>
      <c r="G301" s="61"/>
    </row>
    <row r="302" spans="1:7" x14ac:dyDescent="0.2">
      <c r="A302" s="88"/>
      <c r="B302" s="65"/>
      <c r="C302" s="114"/>
      <c r="D302" s="114"/>
      <c r="E302" s="114"/>
      <c r="F302" s="46"/>
      <c r="G302" s="89"/>
    </row>
    <row r="303" spans="1:7" ht="15" customHeight="1" x14ac:dyDescent="0.2">
      <c r="A303" s="66"/>
      <c r="B303" s="67"/>
      <c r="C303" s="122"/>
      <c r="D303" s="122"/>
      <c r="E303" s="122"/>
      <c r="F303" s="67"/>
      <c r="G303" s="66"/>
    </row>
    <row r="304" spans="1:7" x14ac:dyDescent="0.2">
      <c r="C304" s="123"/>
      <c r="D304" s="123"/>
      <c r="E304" s="123"/>
      <c r="F304" s="1"/>
      <c r="G304" s="1"/>
    </row>
    <row r="305" spans="2:7" x14ac:dyDescent="0.2">
      <c r="C305" s="123"/>
      <c r="D305" s="123"/>
      <c r="E305" s="123"/>
      <c r="F305" s="1"/>
      <c r="G305" s="62"/>
    </row>
    <row r="306" spans="2:7" x14ac:dyDescent="0.2">
      <c r="C306" s="123"/>
      <c r="D306" s="123"/>
      <c r="E306" s="123"/>
      <c r="F306" s="1"/>
      <c r="G306" s="1"/>
    </row>
    <row r="307" spans="2:7" x14ac:dyDescent="0.2">
      <c r="C307" s="123"/>
      <c r="D307" s="123"/>
      <c r="E307" s="123"/>
      <c r="F307" s="1"/>
      <c r="G307" s="1"/>
    </row>
    <row r="308" spans="2:7" x14ac:dyDescent="0.2">
      <c r="C308" s="123"/>
      <c r="D308" s="123"/>
      <c r="E308" s="123"/>
      <c r="F308" s="1"/>
      <c r="G308" s="1"/>
    </row>
    <row r="309" spans="2:7" x14ac:dyDescent="0.2">
      <c r="C309" s="123"/>
      <c r="D309" s="123"/>
      <c r="E309" s="123"/>
      <c r="F309" s="1"/>
      <c r="G309" s="1"/>
    </row>
    <row r="310" spans="2:7" x14ac:dyDescent="0.2">
      <c r="C310" s="123"/>
      <c r="D310" s="123"/>
      <c r="E310" s="123"/>
      <c r="F310" s="1"/>
      <c r="G310" s="1"/>
    </row>
    <row r="311" spans="2:7" x14ac:dyDescent="0.2">
      <c r="C311" s="123"/>
      <c r="D311" s="123"/>
      <c r="E311" s="123"/>
      <c r="F311" s="1"/>
      <c r="G311" s="1"/>
    </row>
    <row r="312" spans="2:7" x14ac:dyDescent="0.2">
      <c r="B312" s="68"/>
      <c r="C312" s="123"/>
      <c r="D312" s="123"/>
      <c r="E312" s="123"/>
      <c r="F312" s="1"/>
      <c r="G312" s="1"/>
    </row>
    <row r="313" spans="2:7" x14ac:dyDescent="0.2">
      <c r="C313" s="123"/>
      <c r="D313" s="123"/>
      <c r="E313" s="123"/>
      <c r="F313" s="1"/>
      <c r="G313" s="1"/>
    </row>
    <row r="314" spans="2:7" x14ac:dyDescent="0.2">
      <c r="C314" s="123"/>
      <c r="D314" s="123"/>
      <c r="E314" s="123"/>
      <c r="F314" s="1"/>
      <c r="G314" s="1"/>
    </row>
    <row r="315" spans="2:7" x14ac:dyDescent="0.2">
      <c r="C315" s="123"/>
      <c r="D315" s="123"/>
      <c r="E315" s="123"/>
      <c r="F315" s="1"/>
      <c r="G315" s="1"/>
    </row>
    <row r="316" spans="2:7" x14ac:dyDescent="0.2">
      <c r="C316" s="123"/>
      <c r="D316" s="123"/>
      <c r="E316" s="123"/>
      <c r="F316" s="1"/>
      <c r="G316" s="1"/>
    </row>
    <row r="317" spans="2:7" x14ac:dyDescent="0.2">
      <c r="C317" s="123"/>
      <c r="D317" s="123"/>
      <c r="E317" s="123"/>
      <c r="F317" s="1"/>
      <c r="G317" s="1"/>
    </row>
    <row r="318" spans="2:7" x14ac:dyDescent="0.2">
      <c r="C318" s="123"/>
      <c r="D318" s="123"/>
      <c r="E318" s="123"/>
      <c r="F318" s="1"/>
      <c r="G318" s="1"/>
    </row>
    <row r="319" spans="2:7" x14ac:dyDescent="0.2">
      <c r="C319" s="123"/>
      <c r="D319" s="123"/>
      <c r="E319" s="123"/>
      <c r="F319" s="1"/>
      <c r="G319" s="1"/>
    </row>
    <row r="320" spans="2:7" x14ac:dyDescent="0.2">
      <c r="C320" s="123"/>
      <c r="D320" s="123"/>
      <c r="E320" s="123"/>
      <c r="F320" s="1"/>
      <c r="G320" s="1"/>
    </row>
    <row r="321" spans="3:7" x14ac:dyDescent="0.2">
      <c r="C321" s="123"/>
      <c r="D321" s="123"/>
      <c r="E321" s="123"/>
      <c r="F321" s="1"/>
      <c r="G321" s="1"/>
    </row>
    <row r="322" spans="3:7" x14ac:dyDescent="0.2">
      <c r="C322" s="123"/>
      <c r="D322" s="123"/>
      <c r="E322" s="123"/>
      <c r="F322" s="1"/>
      <c r="G322" s="1"/>
    </row>
    <row r="323" spans="3:7" x14ac:dyDescent="0.2">
      <c r="C323" s="123"/>
      <c r="D323" s="123"/>
      <c r="E323" s="123"/>
      <c r="F323" s="1"/>
      <c r="G323" s="1"/>
    </row>
    <row r="324" spans="3:7" x14ac:dyDescent="0.2">
      <c r="C324" s="123"/>
      <c r="D324" s="123"/>
      <c r="E324" s="123"/>
      <c r="F324" s="1"/>
      <c r="G324" s="1"/>
    </row>
    <row r="325" spans="3:7" x14ac:dyDescent="0.2">
      <c r="C325" s="123"/>
      <c r="D325" s="123"/>
      <c r="E325" s="124"/>
      <c r="F325" s="35"/>
      <c r="G325" s="38"/>
    </row>
    <row r="326" spans="3:7" x14ac:dyDescent="0.2">
      <c r="C326" s="123"/>
      <c r="D326" s="123"/>
      <c r="E326" s="124"/>
      <c r="F326" s="35"/>
      <c r="G326" s="38"/>
    </row>
    <row r="327" spans="3:7" x14ac:dyDescent="0.2">
      <c r="C327" s="123"/>
      <c r="D327" s="123"/>
      <c r="E327" s="124"/>
      <c r="F327" s="35"/>
      <c r="G327" s="38"/>
    </row>
    <row r="328" spans="3:7" x14ac:dyDescent="0.2">
      <c r="C328" s="123"/>
      <c r="D328" s="123"/>
      <c r="E328" s="124"/>
      <c r="F328" s="35"/>
      <c r="G328" s="38"/>
    </row>
    <row r="329" spans="3:7" x14ac:dyDescent="0.2">
      <c r="C329" s="123"/>
      <c r="D329" s="123"/>
      <c r="E329" s="124"/>
      <c r="F329" s="35"/>
      <c r="G329" s="38"/>
    </row>
    <row r="330" spans="3:7" x14ac:dyDescent="0.2">
      <c r="C330" s="123"/>
      <c r="D330" s="123"/>
      <c r="E330" s="124"/>
      <c r="F330" s="35"/>
      <c r="G330" s="38"/>
    </row>
  </sheetData>
  <mergeCells count="6">
    <mergeCell ref="A6:G6"/>
    <mergeCell ref="A1:G1"/>
    <mergeCell ref="A2:G2"/>
    <mergeCell ref="A3:G3"/>
    <mergeCell ref="A4:G4"/>
    <mergeCell ref="A5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PRES APTO2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Tirso</dc:creator>
  <cp:lastModifiedBy>Tirso Salcedo</cp:lastModifiedBy>
  <cp:lastPrinted>2015-07-15T22:29:32Z</cp:lastPrinted>
  <dcterms:created xsi:type="dcterms:W3CDTF">2014-06-25T19:33:23Z</dcterms:created>
  <dcterms:modified xsi:type="dcterms:W3CDTF">2017-05-22T06:49:46Z</dcterms:modified>
</cp:coreProperties>
</file>