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fso.LAPTOP-TLC9EJCU\Dropbox\ConstruCosto.do\PRODUCCION\Archivos a subir\NOV16\"/>
    </mc:Choice>
  </mc:AlternateContent>
  <bookViews>
    <workbookView xWindow="-165" yWindow="-45" windowWidth="11070" windowHeight="11415" tabRatio="810"/>
  </bookViews>
  <sheets>
    <sheet name="PRES UNIF" sheetId="9" r:id="rId1"/>
  </sheets>
  <definedNames>
    <definedName name="_xlnm.Print_Area" localSheetId="0">'PRES UNIF'!$A$1:$G$209</definedName>
    <definedName name="_xlnm.Print_Titles" localSheetId="0">'PRES UNIF'!$1:$9</definedName>
  </definedNames>
  <calcPr calcId="171027"/>
</workbook>
</file>

<file path=xl/calcChain.xml><?xml version="1.0" encoding="utf-8"?>
<calcChain xmlns="http://schemas.openxmlformats.org/spreadsheetml/2006/main">
  <c r="F121" i="9" l="1"/>
  <c r="G121" i="9" s="1"/>
  <c r="A121" i="9"/>
  <c r="A111" i="9"/>
  <c r="A112" i="9" s="1"/>
  <c r="A53" i="9"/>
  <c r="A54" i="9" s="1"/>
  <c r="A55" i="9" s="1"/>
  <c r="A13" i="9"/>
  <c r="A14" i="9" s="1"/>
  <c r="A15" i="9" s="1"/>
  <c r="A118" i="9"/>
  <c r="A115" i="9"/>
  <c r="A105" i="9"/>
  <c r="A106" i="9" s="1"/>
  <c r="A107" i="9" s="1"/>
  <c r="A108" i="9" s="1"/>
  <c r="A101" i="9"/>
  <c r="A102" i="9" s="1"/>
  <c r="A95" i="9"/>
  <c r="A96" i="9" s="1"/>
  <c r="A97" i="9" s="1"/>
  <c r="A98" i="9" s="1"/>
  <c r="A92" i="9"/>
  <c r="A85" i="9"/>
  <c r="A86" i="9" s="1"/>
  <c r="A87" i="9" s="1"/>
  <c r="A88" i="9" s="1"/>
  <c r="A89" i="9" s="1"/>
  <c r="A183" i="9"/>
  <c r="A184" i="9" s="1"/>
  <c r="F162" i="9"/>
  <c r="F159" i="9"/>
  <c r="A138" i="9"/>
  <c r="A133" i="9"/>
  <c r="A134" i="9" s="1"/>
  <c r="A135" i="9" s="1"/>
  <c r="A128" i="9"/>
  <c r="A129" i="9" s="1"/>
  <c r="A130" i="9" s="1"/>
  <c r="A79" i="9"/>
  <c r="F180" i="9"/>
  <c r="F177" i="9"/>
  <c r="F176" i="9"/>
  <c r="A165" i="9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F158" i="9"/>
  <c r="F157" i="9"/>
  <c r="F156" i="9"/>
  <c r="F155" i="9"/>
  <c r="F154" i="9"/>
  <c r="F153" i="9"/>
  <c r="F148" i="9"/>
  <c r="F145" i="9"/>
  <c r="F144" i="9"/>
  <c r="A141" i="9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75" i="9"/>
  <c r="A76" i="9" s="1"/>
  <c r="A71" i="9"/>
  <c r="A72" i="9" s="1"/>
  <c r="A68" i="9"/>
  <c r="A63" i="9"/>
  <c r="A64" i="9" s="1"/>
  <c r="A65" i="9" s="1"/>
  <c r="A58" i="9"/>
  <c r="A59" i="9" s="1"/>
  <c r="A60" i="9" s="1"/>
  <c r="A47" i="9"/>
  <c r="A48" i="9" s="1"/>
  <c r="A49" i="9" s="1"/>
  <c r="A50" i="9" s="1"/>
  <c r="A44" i="9"/>
  <c r="A36" i="9"/>
  <c r="A37" i="9" s="1"/>
  <c r="A38" i="9" s="1"/>
  <c r="A39" i="9" s="1"/>
  <c r="A40" i="9" s="1"/>
  <c r="A41" i="9" s="1"/>
  <c r="A24" i="9"/>
  <c r="A25" i="9" s="1"/>
  <c r="A26" i="9" s="1"/>
  <c r="A27" i="9" s="1"/>
  <c r="A28" i="9" s="1"/>
  <c r="A29" i="9" s="1"/>
  <c r="A18" i="9"/>
  <c r="A19" i="9" s="1"/>
  <c r="A20" i="9" s="1"/>
  <c r="A21" i="9" s="1"/>
  <c r="F15" i="9"/>
  <c r="F20" i="9"/>
  <c r="F65" i="9" l="1"/>
  <c r="F115" i="9"/>
  <c r="G115" i="9" s="1"/>
  <c r="F68" i="9"/>
  <c r="G68" i="9" s="1"/>
  <c r="F135" i="9"/>
  <c r="F71" i="9"/>
  <c r="F64" i="9"/>
  <c r="F112" i="9"/>
  <c r="F72" i="9"/>
  <c r="F63" i="9"/>
  <c r="F111" i="9"/>
  <c r="G72" i="9" l="1"/>
  <c r="G65" i="9"/>
  <c r="G112" i="9"/>
  <c r="F118" i="9" l="1"/>
  <c r="G118" i="9" s="1"/>
  <c r="F151" i="9" l="1"/>
  <c r="F13" i="9"/>
  <c r="F138" i="9"/>
  <c r="G138" i="9" s="1"/>
  <c r="F173" i="9"/>
  <c r="F14" i="9"/>
  <c r="F165" i="9"/>
  <c r="F167" i="9"/>
  <c r="F79" i="9"/>
  <c r="G79" i="9" s="1"/>
  <c r="F18" i="9"/>
  <c r="G15" i="9" l="1"/>
  <c r="F19" i="9"/>
  <c r="F75" i="9"/>
  <c r="F178" i="9"/>
  <c r="F174" i="9"/>
  <c r="F60" i="9"/>
  <c r="F169" i="9"/>
  <c r="F166" i="9"/>
  <c r="F172" i="9"/>
  <c r="F101" i="9"/>
  <c r="F54" i="9"/>
  <c r="F170" i="9"/>
  <c r="F171" i="9"/>
  <c r="F55" i="9"/>
  <c r="F25" i="9"/>
  <c r="F168" i="9"/>
  <c r="F108" i="9" l="1"/>
  <c r="F179" i="9"/>
  <c r="F175" i="9"/>
  <c r="F26" i="9"/>
  <c r="F107" i="9"/>
  <c r="F102" i="9"/>
  <c r="G102" i="9" s="1"/>
  <c r="F53" i="9"/>
  <c r="G55" i="9" s="1"/>
  <c r="F21" i="9"/>
  <c r="G21" i="9" s="1"/>
  <c r="F130" i="9"/>
  <c r="F141" i="9" l="1"/>
  <c r="F27" i="9"/>
  <c r="G180" i="9"/>
  <c r="F146" i="9"/>
  <c r="F143" i="9"/>
  <c r="F142" i="9"/>
  <c r="F59" i="9"/>
  <c r="F40" i="9"/>
  <c r="F29" i="9"/>
  <c r="F28" i="9"/>
  <c r="F129" i="9"/>
  <c r="F39" i="9"/>
  <c r="F37" i="9"/>
  <c r="F86" i="9"/>
  <c r="F147" i="9"/>
  <c r="F95" i="9" l="1"/>
  <c r="F85" i="9"/>
  <c r="F152" i="9"/>
  <c r="F106" i="9"/>
  <c r="F88" i="9"/>
  <c r="F38" i="9"/>
  <c r="F24" i="9"/>
  <c r="G29" i="9" s="1"/>
  <c r="G31" i="9" s="1"/>
  <c r="F97" i="9"/>
  <c r="F41" i="9"/>
  <c r="F89" i="9"/>
  <c r="F47" i="9"/>
  <c r="F128" i="9"/>
  <c r="G130" i="9" s="1"/>
  <c r="F149" i="9"/>
  <c r="F36" i="9" l="1"/>
  <c r="G41" i="9" s="1"/>
  <c r="F150" i="9"/>
  <c r="F133" i="9"/>
  <c r="F105" i="9"/>
  <c r="G108" i="9" s="1"/>
  <c r="F134" i="9"/>
  <c r="F87" i="9"/>
  <c r="G89" i="9" s="1"/>
  <c r="F49" i="9"/>
  <c r="F48" i="9"/>
  <c r="F96" i="9"/>
  <c r="F44" i="9"/>
  <c r="G44" i="9" s="1"/>
  <c r="F50" i="9"/>
  <c r="F98" i="9"/>
  <c r="G135" i="9" l="1"/>
  <c r="F58" i="9"/>
  <c r="G60" i="9" s="1"/>
  <c r="G50" i="9"/>
  <c r="G98" i="9"/>
  <c r="F92" i="9"/>
  <c r="G92" i="9" s="1"/>
  <c r="F76" i="9" l="1"/>
  <c r="G76" i="9" s="1"/>
  <c r="G81" i="9" s="1"/>
  <c r="F183" i="9" s="1"/>
  <c r="F160" i="9"/>
  <c r="G123" i="9"/>
  <c r="F161" i="9"/>
  <c r="F184" i="9" l="1"/>
  <c r="G184" i="9" s="1"/>
  <c r="G162" i="9"/>
  <c r="G187" i="9" l="1"/>
  <c r="G189" i="9" s="1"/>
  <c r="G197" i="9" s="1"/>
  <c r="G192" i="9" l="1"/>
  <c r="G198" i="9"/>
  <c r="G196" i="9"/>
  <c r="G193" i="9"/>
  <c r="G195" i="9"/>
  <c r="G194" i="9"/>
  <c r="G200" i="9" l="1"/>
  <c r="G202" i="9" s="1"/>
  <c r="G204" i="9" s="1"/>
</calcChain>
</file>

<file path=xl/sharedStrings.xml><?xml version="1.0" encoding="utf-8"?>
<sst xmlns="http://schemas.openxmlformats.org/spreadsheetml/2006/main" count="290" uniqueCount="159">
  <si>
    <t>UND</t>
  </si>
  <si>
    <t>M3</t>
  </si>
  <si>
    <t>M2</t>
  </si>
  <si>
    <t>ML</t>
  </si>
  <si>
    <t>P2</t>
  </si>
  <si>
    <t>PA</t>
  </si>
  <si>
    <t>PU</t>
  </si>
  <si>
    <t>SUBTOTAL</t>
  </si>
  <si>
    <t>M3E</t>
  </si>
  <si>
    <t>INSTALACIONES ELECTRICAS</t>
  </si>
  <si>
    <t>%</t>
  </si>
  <si>
    <t>PISOS</t>
  </si>
  <si>
    <t>VENTANAS</t>
  </si>
  <si>
    <t>Interruptor Tres Vías</t>
  </si>
  <si>
    <t>MOVIMIENTOS DE TIERRA</t>
  </si>
  <si>
    <t>PRESUPUESTO GENERAL POR PARTIDAS</t>
  </si>
  <si>
    <t>A.-</t>
  </si>
  <si>
    <t>COSTOS DIRECTOS</t>
  </si>
  <si>
    <t>Santo Domingo, D.N., Rep. Dominicana</t>
  </si>
  <si>
    <t>NO</t>
  </si>
  <si>
    <t>PARTIDAS</t>
  </si>
  <si>
    <t>CANT.</t>
  </si>
  <si>
    <t>UNIDAD</t>
  </si>
  <si>
    <t>VALOR</t>
  </si>
  <si>
    <t>TRABAJOS PRELIMINARES</t>
  </si>
  <si>
    <t>TOTAL COSTOS DIRECTOS</t>
  </si>
  <si>
    <t>B.-</t>
  </si>
  <si>
    <t>COSTOS INDIRECTOS</t>
  </si>
  <si>
    <t>Dirección técnica y responsabilidad</t>
  </si>
  <si>
    <t>Gastos administrativos</t>
  </si>
  <si>
    <t>Transporte</t>
  </si>
  <si>
    <t>Seguros y Fianzas</t>
  </si>
  <si>
    <t>Fondo de Pensión y Jubilación</t>
  </si>
  <si>
    <t>Personal Fijo en Obra</t>
  </si>
  <si>
    <t>TOTAL COSTOS INDIRECTOS</t>
  </si>
  <si>
    <t xml:space="preserve">TOTAL GENERAL </t>
  </si>
  <si>
    <t>TRABAJOS PRELIMINARES Y BAJO NIVEL DE PISO</t>
  </si>
  <si>
    <t>I.-</t>
  </si>
  <si>
    <t>II.-</t>
  </si>
  <si>
    <t>Charrancha y replanteo</t>
  </si>
  <si>
    <t>SUB-TOTAL TRABAJOS PRELIMINARES Y BNP</t>
  </si>
  <si>
    <t>Carga y bote de material sobrante excav.</t>
  </si>
  <si>
    <t>Relleno de reposición en fundaciones</t>
  </si>
  <si>
    <t>HORMIGON ARMADO</t>
  </si>
  <si>
    <t>Zapatas aisladas Z1</t>
  </si>
  <si>
    <t>Columnas C1</t>
  </si>
  <si>
    <t xml:space="preserve">Fumigación general </t>
  </si>
  <si>
    <t>Rampas de Escaleras</t>
  </si>
  <si>
    <t>Losa Estructural maciza de 0.12m</t>
  </si>
  <si>
    <t>MAMPOSTERIA</t>
  </si>
  <si>
    <t>Muros de 6" con bastones 3/8"@0.80m</t>
  </si>
  <si>
    <t>Zapatas de muros de 8" de 0.60m x 0.25m</t>
  </si>
  <si>
    <t>TERMINACIONES DE SUPERFICIE</t>
  </si>
  <si>
    <t>Fraguache en elementos H.A.</t>
  </si>
  <si>
    <t>Empañete de mezcla maestreado en paredes interiores</t>
  </si>
  <si>
    <t>Empañete de mezcla maestreado en techos</t>
  </si>
  <si>
    <t>Cantos y mochetas</t>
  </si>
  <si>
    <t xml:space="preserve">PINTURA </t>
  </si>
  <si>
    <t>Pintura Acrilica interior en parede y techos</t>
  </si>
  <si>
    <t>PUERTAS</t>
  </si>
  <si>
    <t>C.-</t>
  </si>
  <si>
    <t>Dinteles D1</t>
  </si>
  <si>
    <t xml:space="preserve">REVESTIMIENTOS </t>
  </si>
  <si>
    <t>Cerámica en paredes baño principal</t>
  </si>
  <si>
    <t>Ceramica en paredes baños comunes</t>
  </si>
  <si>
    <t>Ceramica en paredes baños visita</t>
  </si>
  <si>
    <t>Ceramica en paredes cocinas</t>
  </si>
  <si>
    <t>Cerámicas en paredes lavado y servicio</t>
  </si>
  <si>
    <t>Piso cerámica en baño principal</t>
  </si>
  <si>
    <t>Piso cerámica en baño común</t>
  </si>
  <si>
    <t>Piso cerámica en baño visita</t>
  </si>
  <si>
    <t>Ventanas corredera en Aluminio blanco y vidrio Bluegreen P65</t>
  </si>
  <si>
    <t>COCINA</t>
  </si>
  <si>
    <t>Cocina Modular Importada - Gabinetes de piso y pared</t>
  </si>
  <si>
    <t xml:space="preserve">Tope en granito natural </t>
  </si>
  <si>
    <t>ESCALERA</t>
  </si>
  <si>
    <t>Huellas y contrahuellas en Porcelanato Super White anti-manchas</t>
  </si>
  <si>
    <t>Descansos en Porcelanato Super White 0.50m x 0.50m anti-manchas</t>
  </si>
  <si>
    <t>INSTALACIONES SANITARIAS</t>
  </si>
  <si>
    <t>M3C</t>
  </si>
  <si>
    <t>PL</t>
  </si>
  <si>
    <t>TERMINACIONES DE TECHO</t>
  </si>
  <si>
    <t>MISCELANEOS</t>
  </si>
  <si>
    <t>Zapatas rampa escaleras</t>
  </si>
  <si>
    <t>EXTERIORES, TERMINACIONES DE TECHO Y MISCELANEOS</t>
  </si>
  <si>
    <t>TERMINACIONES DE SUPERFICIE EXT.</t>
  </si>
  <si>
    <t>Empañete de mezcla maestreado en exteriores con andamios</t>
  </si>
  <si>
    <t>Fino de techo plano</t>
  </si>
  <si>
    <t>Zabaletas de techo</t>
  </si>
  <si>
    <t>Impermeabilizante en lona asfáltica 3mm</t>
  </si>
  <si>
    <t>PINTURA EXTERIOR</t>
  </si>
  <si>
    <t>Pintura Acrilica exterior</t>
  </si>
  <si>
    <t>Cisterna 8,000 gals</t>
  </si>
  <si>
    <t>Cámara Séptica 3 cámaras</t>
  </si>
  <si>
    <t>Pozo filtrante 8"</t>
  </si>
  <si>
    <t>SUB-TOTAL EXTERIORES Y MISCELANEOS</t>
  </si>
  <si>
    <t>Relleno compactado de granzote fino 0.20m</t>
  </si>
  <si>
    <t>EMPRESA CONSTRUCTORA S.A.</t>
  </si>
  <si>
    <t>EC S.A.</t>
  </si>
  <si>
    <t>Excavaciones de fundaciones compresor</t>
  </si>
  <si>
    <t>Mueble de lavamanos hidrófugo de 0.50m con espejo y mezcladora monomando en baño visitas</t>
  </si>
  <si>
    <t>Inodoros Sadosa Standard para baño prinicipal, común y visitas</t>
  </si>
  <si>
    <t>Inodoro taino con tapa blanco para baños de servicio</t>
  </si>
  <si>
    <t>Mueble de lavamanos hidrófugo de 1.00m con espejo y mezcladora monomando en baño principal</t>
  </si>
  <si>
    <t>Mueble de lavamanos hidrófugo de 0.80m con espejo y mezcladora monomando en baño común</t>
  </si>
  <si>
    <t>Lavamanos taino blanco con llave sencilla en baños de servicio</t>
  </si>
  <si>
    <t>Lavadero de granito sencillo con llave de chorro de 1/2"</t>
  </si>
  <si>
    <t>Salidas AP para lavadora con llave de chorro 1/2"</t>
  </si>
  <si>
    <t>Desagues de piso en acero inoxidable (baños, duchas, lavado, balcon, servicio)</t>
  </si>
  <si>
    <t>Mezcladoras de Duchas de superficie en bañeras baño principal y común</t>
  </si>
  <si>
    <t>Duchas con llave sencilla en bañeras de servicio</t>
  </si>
  <si>
    <t>Bajantes 4" sanitarios</t>
  </si>
  <si>
    <t>Bajantes 4" pluviales</t>
  </si>
  <si>
    <t>Cortinas fijas en vidrio templado en piletas de 0.90m</t>
  </si>
  <si>
    <t>SUBIDA DE MATERIALES</t>
  </si>
  <si>
    <t>Subida de materiales a Nivel 2</t>
  </si>
  <si>
    <t>Subida de materiales a Nivel 3</t>
  </si>
  <si>
    <t>Puerta entrada principal en Roble Alemán</t>
  </si>
  <si>
    <t>Puertas interiores en Roble Alemán</t>
  </si>
  <si>
    <t>Puertas de closets Roble Alemán</t>
  </si>
  <si>
    <t>Diseños y aprobaciones</t>
  </si>
  <si>
    <t>Luces cenitales</t>
  </si>
  <si>
    <t>Interruptores sencillos</t>
  </si>
  <si>
    <t>Interruptores dobles</t>
  </si>
  <si>
    <t>Interruptores triples</t>
  </si>
  <si>
    <t>Tomacorrientes doble 110v</t>
  </si>
  <si>
    <t>Tomacorriente 220v</t>
  </si>
  <si>
    <t>Interrruptor Timbre</t>
  </si>
  <si>
    <t>Salida Timbre</t>
  </si>
  <si>
    <t>Salida Telefonos</t>
  </si>
  <si>
    <t>Salidas Cable</t>
  </si>
  <si>
    <t>Registro Telefonos</t>
  </si>
  <si>
    <t>Registro Cable TV</t>
  </si>
  <si>
    <t>Calentador eléctrico de línea</t>
  </si>
  <si>
    <t>Alimentación eléctrica general</t>
  </si>
  <si>
    <t>Paneles de breakers 24 circuitos</t>
  </si>
  <si>
    <t>Salidas de Gas Propano polietileno 12mm</t>
  </si>
  <si>
    <t>D.-</t>
  </si>
  <si>
    <t>Barandas en balcones en hierro forjado</t>
  </si>
  <si>
    <t>CONSTRUCCION VIVIENDA UNIFAMILIAR - 2 NIVELES (AREA TOTAL CONST. 190M2)</t>
  </si>
  <si>
    <t>ALTOS ARROYO HONDO II - SANTO DOMINGO, DISTRITO NACIONAL</t>
  </si>
  <si>
    <t>Columnas CA</t>
  </si>
  <si>
    <t>Viga de amarre a nivel de piso VA</t>
  </si>
  <si>
    <t>NIVEL N1</t>
  </si>
  <si>
    <t>Viga de amarre VA</t>
  </si>
  <si>
    <t>Muros de 8" con bastones 3/8"@0.80m</t>
  </si>
  <si>
    <t>NIVEL N2</t>
  </si>
  <si>
    <t>Piso en Porcelanato Super White 0.50m x 0.50m anti-manchas</t>
  </si>
  <si>
    <t>Zocalos en Porcelanato Super White 0.50m x 0.50m anti-manchas</t>
  </si>
  <si>
    <t>SUB-TOTAL NIVEL N1</t>
  </si>
  <si>
    <t xml:space="preserve">SUB-TOTAL NIVEL N2 </t>
  </si>
  <si>
    <t>Corte y carga capa vegetal 0.20m</t>
  </si>
  <si>
    <t>Puerta corredera en aluminio blanco y vidrio bluegreen terraza</t>
  </si>
  <si>
    <t>Red de distribución en tubería polietileno 18mm con manifold de 4 circuitos</t>
  </si>
  <si>
    <t>Tubería de alimentación PVC SCH-80 1"</t>
  </si>
  <si>
    <t>Red de desague sanitario en PVC Drenaje</t>
  </si>
  <si>
    <t>Suministro e instalacion Bomba de agua 1HP con tanque hidroneumatico y fittings</t>
  </si>
  <si>
    <t>TOTAL COSTO POR M2 CONST. (190M2)</t>
  </si>
  <si>
    <t xml:space="preserve">                  Fecha: Noviembre de 2016.-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</si>
</sst>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\-&quot;$&quot;#,##0"/>
    <numFmt numFmtId="165" formatCode="&quot;$&quot;#,##0.00;[Red]\-&quot;$&quot;#,##0.00"/>
    <numFmt numFmtId="166" formatCode="&quot;RD$&quot;#,##0.00"/>
    <numFmt numFmtId="170" formatCode="[$RD$-1C0A]#,##0.00"/>
  </numFmts>
  <fonts count="2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color indexed="64"/>
      <name val="Verdana"/>
      <family val="2"/>
    </font>
    <font>
      <b/>
      <sz val="10"/>
      <color indexed="64"/>
      <name val="Verdana"/>
      <family val="2"/>
    </font>
    <font>
      <b/>
      <sz val="10"/>
      <color indexed="10"/>
      <name val="Verdana"/>
      <family val="2"/>
    </font>
    <font>
      <b/>
      <sz val="13"/>
      <color indexed="56"/>
      <name val="Verdana"/>
      <family val="2"/>
    </font>
    <font>
      <b/>
      <sz val="13"/>
      <color indexed="64"/>
      <name val="Verdana"/>
      <family val="2"/>
    </font>
    <font>
      <sz val="10"/>
      <name val="Verdana"/>
      <family val="2"/>
    </font>
    <font>
      <b/>
      <sz val="11"/>
      <color indexed="56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30"/>
      <name val="Verdana"/>
      <family val="2"/>
    </font>
    <font>
      <sz val="10"/>
      <color indexed="64"/>
      <name val="Tahoma"/>
      <family val="2"/>
    </font>
    <font>
      <b/>
      <sz val="11"/>
      <color indexed="10"/>
      <name val="Verdana"/>
      <family val="2"/>
    </font>
    <font>
      <sz val="12"/>
      <color indexed="64"/>
      <name val="Verdana"/>
      <family val="2"/>
    </font>
    <font>
      <b/>
      <sz val="10"/>
      <color indexed="56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sz val="10"/>
      <color indexed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4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/>
    <xf numFmtId="4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3" fillId="0" borderId="1" xfId="0" applyNumberFormat="1" applyFont="1" applyBorder="1" applyAlignment="1">
      <alignment vertical="top"/>
    </xf>
    <xf numFmtId="0" fontId="8" fillId="0" borderId="1" xfId="0" applyFont="1" applyFill="1" applyBorder="1" applyAlignment="1">
      <alignment vertical="justify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/>
    <xf numFmtId="0" fontId="10" fillId="0" borderId="1" xfId="0" applyFont="1" applyFill="1" applyBorder="1" applyAlignment="1"/>
    <xf numFmtId="0" fontId="10" fillId="0" borderId="10" xfId="0" applyFont="1" applyFill="1" applyBorder="1" applyAlignment="1"/>
    <xf numFmtId="0" fontId="8" fillId="0" borderId="0" xfId="0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10" fillId="0" borderId="8" xfId="0" applyNumberFormat="1" applyFont="1" applyFill="1" applyBorder="1" applyAlignment="1">
      <alignment horizontal="center"/>
    </xf>
    <xf numFmtId="0" fontId="8" fillId="0" borderId="0" xfId="0" applyFont="1" applyAlignment="1"/>
    <xf numFmtId="2" fontId="8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2" fontId="8" fillId="0" borderId="9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justify"/>
    </xf>
    <xf numFmtId="4" fontId="8" fillId="0" borderId="0" xfId="0" applyNumberFormat="1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/>
    <xf numFmtId="0" fontId="4" fillId="0" borderId="2" xfId="0" applyFont="1" applyBorder="1" applyAlignment="1"/>
    <xf numFmtId="17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justify"/>
    </xf>
    <xf numFmtId="2" fontId="3" fillId="0" borderId="9" xfId="0" applyNumberFormat="1" applyFont="1" applyBorder="1" applyAlignment="1">
      <alignment vertical="top"/>
    </xf>
    <xf numFmtId="170" fontId="4" fillId="0" borderId="0" xfId="0" applyNumberFormat="1" applyFont="1" applyAlignment="1">
      <alignment horizontal="center"/>
    </xf>
    <xf numFmtId="0" fontId="3" fillId="0" borderId="12" xfId="0" applyFont="1" applyBorder="1" applyAlignment="1"/>
    <xf numFmtId="0" fontId="4" fillId="0" borderId="13" xfId="0" applyFont="1" applyBorder="1" applyAlignment="1"/>
    <xf numFmtId="0" fontId="5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170" fontId="11" fillId="0" borderId="13" xfId="0" applyNumberFormat="1" applyFont="1" applyBorder="1" applyAlignment="1">
      <alignment horizontal="center"/>
    </xf>
    <xf numFmtId="170" fontId="5" fillId="0" borderId="14" xfId="0" applyNumberFormat="1" applyFont="1" applyBorder="1" applyAlignment="1">
      <alignment horizontal="center"/>
    </xf>
    <xf numFmtId="0" fontId="3" fillId="0" borderId="9" xfId="0" applyFont="1" applyBorder="1" applyAlignment="1"/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70" fontId="12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170" fontId="13" fillId="0" borderId="16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0" fontId="12" fillId="0" borderId="9" xfId="0" applyFont="1" applyBorder="1" applyAlignment="1"/>
    <xf numFmtId="0" fontId="12" fillId="0" borderId="12" xfId="0" applyFont="1" applyBorder="1" applyAlignment="1"/>
    <xf numFmtId="0" fontId="12" fillId="2" borderId="12" xfId="0" applyFont="1" applyFill="1" applyBorder="1" applyAlignment="1"/>
    <xf numFmtId="0" fontId="14" fillId="2" borderId="13" xfId="0" applyFont="1" applyFill="1" applyBorder="1" applyAlignment="1"/>
    <xf numFmtId="0" fontId="11" fillId="2" borderId="13" xfId="0" applyFont="1" applyFill="1" applyBorder="1" applyAlignment="1">
      <alignment horizontal="center"/>
    </xf>
    <xf numFmtId="170" fontId="11" fillId="2" borderId="13" xfId="0" applyNumberFormat="1" applyFont="1" applyFill="1" applyBorder="1" applyAlignment="1">
      <alignment horizontal="center"/>
    </xf>
    <xf numFmtId="170" fontId="5" fillId="2" borderId="14" xfId="0" applyNumberFormat="1" applyFont="1" applyFill="1" applyBorder="1" applyAlignment="1">
      <alignment horizontal="center"/>
    </xf>
    <xf numFmtId="0" fontId="12" fillId="0" borderId="5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 vertical="justify"/>
    </xf>
    <xf numFmtId="170" fontId="3" fillId="0" borderId="0" xfId="0" applyNumberFormat="1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7" xfId="0" applyFont="1" applyBorder="1" applyAlignment="1"/>
    <xf numFmtId="0" fontId="15" fillId="0" borderId="17" xfId="0" applyFont="1" applyBorder="1" applyAlignme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9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justify"/>
    </xf>
    <xf numFmtId="0" fontId="12" fillId="0" borderId="0" xfId="0" applyFont="1" applyBorder="1" applyAlignment="1">
      <alignment horizontal="center"/>
    </xf>
    <xf numFmtId="17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left" vertical="justify"/>
    </xf>
    <xf numFmtId="0" fontId="17" fillId="0" borderId="13" xfId="0" applyFont="1" applyBorder="1" applyAlignment="1"/>
    <xf numFmtId="0" fontId="18" fillId="0" borderId="13" xfId="0" applyFont="1" applyBorder="1" applyAlignment="1">
      <alignment horizontal="center"/>
    </xf>
    <xf numFmtId="170" fontId="18" fillId="0" borderId="13" xfId="0" applyNumberFormat="1" applyFont="1" applyBorder="1" applyAlignment="1">
      <alignment horizontal="center"/>
    </xf>
    <xf numFmtId="166" fontId="17" fillId="0" borderId="14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justify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10" xfId="0" applyFont="1" applyBorder="1" applyAlignment="1"/>
    <xf numFmtId="0" fontId="12" fillId="0" borderId="16" xfId="0" applyFont="1" applyBorder="1" applyAlignment="1">
      <alignment horizontal="left" vertical="justify"/>
    </xf>
    <xf numFmtId="0" fontId="4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5">
    <cellStyle name="Comma 2" xfId="2"/>
    <cellStyle name="Comma 3" xfId="20"/>
    <cellStyle name="Currency [0] 2" xfId="4"/>
    <cellStyle name="Currency [0] 3" xfId="22"/>
    <cellStyle name="Currency 10" xfId="14"/>
    <cellStyle name="Currency 11" xfId="15"/>
    <cellStyle name="Currency 12" xfId="9"/>
    <cellStyle name="Currency 13" xfId="16"/>
    <cellStyle name="Currency 14" xfId="17"/>
    <cellStyle name="Currency 15" xfId="18"/>
    <cellStyle name="Currency 16" xfId="21"/>
    <cellStyle name="Currency 2" xfId="3"/>
    <cellStyle name="Currency 3" xfId="8"/>
    <cellStyle name="Currency 4" xfId="10"/>
    <cellStyle name="Currency 5" xfId="7"/>
    <cellStyle name="Currency 6" xfId="6"/>
    <cellStyle name="Currency 7" xfId="11"/>
    <cellStyle name="Currency 8" xfId="12"/>
    <cellStyle name="Currency 9" xfId="13"/>
    <cellStyle name="Hyperlink 2" xfId="23"/>
    <cellStyle name="Normal" xfId="0" builtinId="0"/>
    <cellStyle name="Normal 2" xfId="1"/>
    <cellStyle name="Normal 3" xfId="19"/>
    <cellStyle name="Percent 2" xfId="5"/>
    <cellStyle name="Percent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36"/>
  <sheetViews>
    <sheetView tabSelected="1" view="pageBreakPreview" zoomScale="80" zoomScaleNormal="100" zoomScaleSheetLayoutView="80" workbookViewId="0">
      <selection activeCell="F1046" sqref="F1046"/>
    </sheetView>
  </sheetViews>
  <sheetFormatPr defaultColWidth="9.140625" defaultRowHeight="12.75" x14ac:dyDescent="0.2"/>
  <cols>
    <col min="1" max="1" width="8.28515625" style="1" bestFit="1" customWidth="1"/>
    <col min="2" max="2" width="46.42578125" style="1" customWidth="1"/>
    <col min="3" max="3" width="12.42578125" style="2" customWidth="1"/>
    <col min="4" max="4" width="9.28515625" style="2" customWidth="1"/>
    <col min="5" max="5" width="18.5703125" style="2" customWidth="1"/>
    <col min="6" max="6" width="19.5703125" style="2" customWidth="1"/>
    <col min="7" max="7" width="22.28515625" style="104" customWidth="1"/>
    <col min="8" max="27" width="9.140625" style="1"/>
    <col min="28" max="28" width="9.140625" style="1" customWidth="1"/>
    <col min="29" max="32" width="9.140625" style="1"/>
    <col min="33" max="35" width="11" style="1" bestFit="1" customWidth="1"/>
    <col min="36" max="94" width="9.140625" style="1"/>
    <col min="95" max="97" width="11" style="1" bestFit="1" customWidth="1"/>
    <col min="98" max="16384" width="9.140625" style="1"/>
  </cols>
  <sheetData>
    <row r="1" spans="1:7" ht="15.75" x14ac:dyDescent="0.2">
      <c r="A1" s="110" t="s">
        <v>98</v>
      </c>
      <c r="B1" s="111"/>
      <c r="C1" s="111"/>
      <c r="D1" s="111"/>
      <c r="E1" s="111"/>
      <c r="F1" s="111"/>
      <c r="G1" s="111"/>
    </row>
    <row r="2" spans="1:7" ht="15.75" x14ac:dyDescent="0.2">
      <c r="A2" s="112" t="s">
        <v>97</v>
      </c>
      <c r="B2" s="112"/>
      <c r="C2" s="112"/>
      <c r="D2" s="112"/>
      <c r="E2" s="112"/>
      <c r="F2" s="112"/>
      <c r="G2" s="112"/>
    </row>
    <row r="3" spans="1:7" x14ac:dyDescent="0.2">
      <c r="A3" s="109"/>
      <c r="B3" s="109"/>
      <c r="C3" s="109"/>
      <c r="D3" s="109"/>
      <c r="E3" s="109"/>
      <c r="F3" s="109"/>
      <c r="G3" s="109"/>
    </row>
    <row r="4" spans="1:7" x14ac:dyDescent="0.2">
      <c r="A4" s="109" t="s">
        <v>15</v>
      </c>
      <c r="B4" s="109"/>
      <c r="C4" s="109"/>
      <c r="D4" s="109"/>
      <c r="E4" s="109"/>
      <c r="F4" s="109"/>
      <c r="G4" s="109"/>
    </row>
    <row r="5" spans="1:7" x14ac:dyDescent="0.2">
      <c r="A5" s="113" t="s">
        <v>139</v>
      </c>
      <c r="B5" s="113"/>
      <c r="C5" s="113"/>
      <c r="D5" s="113"/>
      <c r="E5" s="113"/>
      <c r="F5" s="113"/>
      <c r="G5" s="113"/>
    </row>
    <row r="6" spans="1:7" x14ac:dyDescent="0.2">
      <c r="A6" s="109" t="s">
        <v>140</v>
      </c>
      <c r="B6" s="109"/>
      <c r="C6" s="109"/>
      <c r="D6" s="109"/>
      <c r="E6" s="109"/>
      <c r="F6" s="109"/>
      <c r="G6" s="109"/>
    </row>
    <row r="7" spans="1:7" x14ac:dyDescent="0.2">
      <c r="A7" s="3"/>
      <c r="B7" s="3"/>
      <c r="C7" s="3"/>
      <c r="D7" s="3"/>
      <c r="E7" s="3"/>
      <c r="G7" s="4" t="s">
        <v>158</v>
      </c>
    </row>
    <row r="8" spans="1:7" ht="15" thickBot="1" x14ac:dyDescent="0.25">
      <c r="A8" s="5" t="s">
        <v>37</v>
      </c>
      <c r="B8" s="6" t="s">
        <v>17</v>
      </c>
      <c r="C8" s="7"/>
      <c r="D8" s="7"/>
      <c r="E8" s="7"/>
      <c r="F8" s="1"/>
      <c r="G8" s="4" t="s">
        <v>18</v>
      </c>
    </row>
    <row r="9" spans="1:7" ht="13.5" thickBot="1" x14ac:dyDescent="0.25">
      <c r="A9" s="87" t="s">
        <v>19</v>
      </c>
      <c r="B9" s="8" t="s">
        <v>20</v>
      </c>
      <c r="C9" s="8" t="s">
        <v>21</v>
      </c>
      <c r="D9" s="8" t="s">
        <v>22</v>
      </c>
      <c r="E9" s="8" t="s">
        <v>6</v>
      </c>
      <c r="F9" s="8" t="s">
        <v>23</v>
      </c>
      <c r="G9" s="88" t="s">
        <v>7</v>
      </c>
    </row>
    <row r="10" spans="1:7" x14ac:dyDescent="0.2">
      <c r="A10" s="9"/>
      <c r="B10" s="10"/>
      <c r="C10" s="10"/>
      <c r="D10" s="10"/>
      <c r="E10" s="10"/>
      <c r="F10" s="10"/>
      <c r="G10" s="11"/>
    </row>
    <row r="11" spans="1:7" x14ac:dyDescent="0.2">
      <c r="A11" s="89" t="s">
        <v>16</v>
      </c>
      <c r="B11" s="81" t="s">
        <v>36</v>
      </c>
      <c r="C11" s="80"/>
      <c r="D11" s="80"/>
      <c r="E11" s="80"/>
      <c r="F11" s="80"/>
      <c r="G11" s="12"/>
    </row>
    <row r="12" spans="1:7" s="25" customFormat="1" x14ac:dyDescent="0.2">
      <c r="A12" s="19">
        <v>1</v>
      </c>
      <c r="B12" s="20" t="s">
        <v>24</v>
      </c>
      <c r="C12" s="21"/>
      <c r="D12" s="22"/>
      <c r="E12" s="23"/>
      <c r="F12" s="23"/>
      <c r="G12" s="24"/>
    </row>
    <row r="13" spans="1:7" s="25" customFormat="1" x14ac:dyDescent="0.2">
      <c r="A13" s="26">
        <f>+A12+0.01</f>
        <v>1.01</v>
      </c>
      <c r="B13" s="14" t="s">
        <v>151</v>
      </c>
      <c r="C13" s="27">
        <v>260</v>
      </c>
      <c r="D13" s="28" t="s">
        <v>2</v>
      </c>
      <c r="E13" s="29">
        <v>23.464928571428572</v>
      </c>
      <c r="F13" s="17">
        <f>+ROUND((C13*E13),2)</f>
        <v>6100.88</v>
      </c>
      <c r="G13" s="24"/>
    </row>
    <row r="14" spans="1:7" s="25" customFormat="1" x14ac:dyDescent="0.2">
      <c r="A14" s="26">
        <f>+A13+0.01</f>
        <v>1.02</v>
      </c>
      <c r="B14" s="14" t="s">
        <v>39</v>
      </c>
      <c r="C14" s="27">
        <v>120</v>
      </c>
      <c r="D14" s="28" t="s">
        <v>2</v>
      </c>
      <c r="E14" s="29">
        <v>105.50946280991734</v>
      </c>
      <c r="F14" s="17">
        <f>+ROUND((C14*E14),2)</f>
        <v>12661.14</v>
      </c>
      <c r="G14" s="30"/>
    </row>
    <row r="15" spans="1:7" s="25" customFormat="1" x14ac:dyDescent="0.2">
      <c r="A15" s="26">
        <f>+A14+0.01</f>
        <v>1.03</v>
      </c>
      <c r="B15" s="14" t="s">
        <v>46</v>
      </c>
      <c r="C15" s="27">
        <v>120</v>
      </c>
      <c r="D15" s="28" t="s">
        <v>2</v>
      </c>
      <c r="E15" s="29">
        <v>55</v>
      </c>
      <c r="F15" s="17">
        <f>+ROUND((C15*E15),2)</f>
        <v>6600</v>
      </c>
      <c r="G15" s="18">
        <f>SUM(F13:F15)</f>
        <v>25362.02</v>
      </c>
    </row>
    <row r="16" spans="1:7" s="25" customFormat="1" x14ac:dyDescent="0.2">
      <c r="A16" s="32"/>
      <c r="B16" s="33"/>
      <c r="C16" s="34"/>
      <c r="D16" s="22"/>
      <c r="E16" s="23"/>
      <c r="F16" s="35"/>
      <c r="G16" s="31"/>
    </row>
    <row r="17" spans="1:7" x14ac:dyDescent="0.2">
      <c r="A17" s="36">
        <v>2</v>
      </c>
      <c r="B17" s="37" t="s">
        <v>14</v>
      </c>
      <c r="C17" s="90"/>
      <c r="D17" s="75"/>
      <c r="E17" s="35"/>
      <c r="F17" s="35"/>
      <c r="G17" s="31"/>
    </row>
    <row r="18" spans="1:7" x14ac:dyDescent="0.2">
      <c r="A18" s="13">
        <f>+A17+0.01</f>
        <v>2.0099999999999998</v>
      </c>
      <c r="B18" s="39" t="s">
        <v>99</v>
      </c>
      <c r="C18" s="101">
        <v>12.55</v>
      </c>
      <c r="D18" s="16" t="s">
        <v>1</v>
      </c>
      <c r="E18" s="17">
        <v>2966.6099999999997</v>
      </c>
      <c r="F18" s="17">
        <f>+ROUND((C18*E18),2)</f>
        <v>37230.959999999999</v>
      </c>
      <c r="G18" s="31"/>
    </row>
    <row r="19" spans="1:7" x14ac:dyDescent="0.2">
      <c r="A19" s="13">
        <f>+A18+0.01</f>
        <v>2.0199999999999996</v>
      </c>
      <c r="B19" s="39" t="s">
        <v>41</v>
      </c>
      <c r="C19" s="101">
        <v>9.3183750000000014</v>
      </c>
      <c r="D19" s="16" t="s">
        <v>8</v>
      </c>
      <c r="E19" s="17">
        <v>248.37</v>
      </c>
      <c r="F19" s="17">
        <f>+ROUND((C19*E19),2)</f>
        <v>2314.4</v>
      </c>
      <c r="G19" s="31"/>
    </row>
    <row r="20" spans="1:7" x14ac:dyDescent="0.2">
      <c r="A20" s="13">
        <f>+A19+0.01</f>
        <v>2.0299999999999994</v>
      </c>
      <c r="B20" s="39" t="s">
        <v>42</v>
      </c>
      <c r="C20" s="101">
        <v>5.6609128125000012</v>
      </c>
      <c r="D20" s="16" t="s">
        <v>79</v>
      </c>
      <c r="E20" s="17">
        <v>378.45</v>
      </c>
      <c r="F20" s="17">
        <f>+ROUND((C20*E20),2)</f>
        <v>2142.37</v>
      </c>
      <c r="G20" s="31"/>
    </row>
    <row r="21" spans="1:7" x14ac:dyDescent="0.2">
      <c r="A21" s="13">
        <f>+A20+0.01</f>
        <v>2.0399999999999991</v>
      </c>
      <c r="B21" s="39" t="s">
        <v>96</v>
      </c>
      <c r="C21" s="101">
        <v>54</v>
      </c>
      <c r="D21" s="16" t="s">
        <v>79</v>
      </c>
      <c r="E21" s="17">
        <v>1665.7433895833333</v>
      </c>
      <c r="F21" s="17">
        <f>+ROUND((C21*E21),2)</f>
        <v>89950.14</v>
      </c>
      <c r="G21" s="18">
        <f>SUM(F18:F21)</f>
        <v>131637.87</v>
      </c>
    </row>
    <row r="22" spans="1:7" x14ac:dyDescent="0.2">
      <c r="A22" s="40"/>
      <c r="B22" s="91"/>
      <c r="C22" s="90"/>
      <c r="D22" s="75"/>
      <c r="E22" s="35"/>
      <c r="F22" s="35"/>
      <c r="G22" s="31"/>
    </row>
    <row r="23" spans="1:7" x14ac:dyDescent="0.2">
      <c r="A23" s="36">
        <v>3</v>
      </c>
      <c r="B23" s="37" t="s">
        <v>43</v>
      </c>
      <c r="C23" s="90"/>
      <c r="D23" s="75"/>
      <c r="E23" s="35"/>
      <c r="F23" s="35"/>
      <c r="G23" s="31"/>
    </row>
    <row r="24" spans="1:7" x14ac:dyDescent="0.2">
      <c r="A24" s="13">
        <f t="shared" ref="A24:A29" si="0">+A23+0.01</f>
        <v>3.01</v>
      </c>
      <c r="B24" s="39" t="s">
        <v>44</v>
      </c>
      <c r="C24" s="101">
        <v>4.032</v>
      </c>
      <c r="D24" s="16" t="s">
        <v>1</v>
      </c>
      <c r="E24" s="103">
        <v>7134.86</v>
      </c>
      <c r="F24" s="17">
        <f t="shared" ref="F24:F29" si="1">+ROUND((C24*E24),2)</f>
        <v>28767.759999999998</v>
      </c>
      <c r="G24" s="31"/>
    </row>
    <row r="25" spans="1:7" x14ac:dyDescent="0.2">
      <c r="A25" s="13">
        <f t="shared" si="0"/>
        <v>3.0199999999999996</v>
      </c>
      <c r="B25" s="39" t="s">
        <v>83</v>
      </c>
      <c r="C25" s="101">
        <v>0.7</v>
      </c>
      <c r="D25" s="16" t="s">
        <v>1</v>
      </c>
      <c r="E25" s="103">
        <v>26419.9</v>
      </c>
      <c r="F25" s="17">
        <f t="shared" si="1"/>
        <v>18493.93</v>
      </c>
      <c r="G25" s="31"/>
    </row>
    <row r="26" spans="1:7" x14ac:dyDescent="0.2">
      <c r="A26" s="13">
        <f t="shared" si="0"/>
        <v>3.0299999999999994</v>
      </c>
      <c r="B26" s="39" t="s">
        <v>51</v>
      </c>
      <c r="C26" s="101">
        <v>8.5500000000000007</v>
      </c>
      <c r="D26" s="16" t="s">
        <v>1</v>
      </c>
      <c r="E26" s="103">
        <v>8251.65</v>
      </c>
      <c r="F26" s="17">
        <f t="shared" si="1"/>
        <v>70551.61</v>
      </c>
      <c r="G26" s="31"/>
    </row>
    <row r="27" spans="1:7" x14ac:dyDescent="0.2">
      <c r="A27" s="13">
        <f t="shared" si="0"/>
        <v>3.0399999999999991</v>
      </c>
      <c r="B27" s="39" t="s">
        <v>45</v>
      </c>
      <c r="C27" s="101">
        <v>0.32000000000000006</v>
      </c>
      <c r="D27" s="16" t="s">
        <v>1</v>
      </c>
      <c r="E27" s="103">
        <v>30529.01</v>
      </c>
      <c r="F27" s="17">
        <f t="shared" si="1"/>
        <v>9769.2800000000007</v>
      </c>
      <c r="G27" s="31"/>
    </row>
    <row r="28" spans="1:7" x14ac:dyDescent="0.2">
      <c r="A28" s="13">
        <f t="shared" si="0"/>
        <v>3.0499999999999989</v>
      </c>
      <c r="B28" s="39" t="s">
        <v>141</v>
      </c>
      <c r="C28" s="101">
        <v>0.32000000000000006</v>
      </c>
      <c r="D28" s="16" t="s">
        <v>1</v>
      </c>
      <c r="E28" s="103">
        <v>28491.97</v>
      </c>
      <c r="F28" s="17">
        <f t="shared" si="1"/>
        <v>9117.43</v>
      </c>
      <c r="G28" s="31"/>
    </row>
    <row r="29" spans="1:7" x14ac:dyDescent="0.2">
      <c r="A29" s="13">
        <f t="shared" si="0"/>
        <v>3.0599999999999987</v>
      </c>
      <c r="B29" s="39" t="s">
        <v>142</v>
      </c>
      <c r="C29" s="101">
        <v>1.8900000000000003</v>
      </c>
      <c r="D29" s="16" t="s">
        <v>1</v>
      </c>
      <c r="E29" s="103">
        <v>18544.440000000002</v>
      </c>
      <c r="F29" s="17">
        <f t="shared" si="1"/>
        <v>35048.99</v>
      </c>
      <c r="G29" s="18">
        <f>SUM(F24:F29)</f>
        <v>171749</v>
      </c>
    </row>
    <row r="30" spans="1:7" ht="13.5" thickBot="1" x14ac:dyDescent="0.25">
      <c r="A30" s="40"/>
      <c r="B30" s="91"/>
      <c r="C30" s="90"/>
      <c r="D30" s="75"/>
      <c r="E30" s="35"/>
      <c r="F30" s="35"/>
      <c r="G30" s="31"/>
    </row>
    <row r="31" spans="1:7" ht="13.5" thickBot="1" x14ac:dyDescent="0.25">
      <c r="A31" s="42"/>
      <c r="B31" s="43"/>
      <c r="C31" s="96" t="s">
        <v>40</v>
      </c>
      <c r="D31" s="97"/>
      <c r="E31" s="98"/>
      <c r="F31" s="98"/>
      <c r="G31" s="99">
        <f>SUM(G12:G29)</f>
        <v>328748.89</v>
      </c>
    </row>
    <row r="32" spans="1:7" x14ac:dyDescent="0.2">
      <c r="A32" s="48"/>
      <c r="B32" s="82"/>
      <c r="C32" s="83"/>
      <c r="D32" s="84"/>
      <c r="E32" s="85"/>
      <c r="F32" s="85"/>
      <c r="G32" s="86"/>
    </row>
    <row r="33" spans="1:7" x14ac:dyDescent="0.2">
      <c r="A33" s="48"/>
      <c r="B33" s="82"/>
      <c r="C33" s="83"/>
      <c r="D33" s="84"/>
      <c r="E33" s="85"/>
      <c r="F33" s="85"/>
      <c r="G33" s="86"/>
    </row>
    <row r="34" spans="1:7" x14ac:dyDescent="0.2">
      <c r="A34" s="89" t="s">
        <v>26</v>
      </c>
      <c r="B34" s="81" t="s">
        <v>143</v>
      </c>
      <c r="C34" s="80"/>
      <c r="D34" s="80"/>
      <c r="E34" s="80"/>
      <c r="F34" s="80"/>
      <c r="G34" s="12"/>
    </row>
    <row r="35" spans="1:7" x14ac:dyDescent="0.2">
      <c r="A35" s="36">
        <v>1</v>
      </c>
      <c r="B35" s="37" t="s">
        <v>43</v>
      </c>
      <c r="C35" s="90"/>
      <c r="D35" s="75"/>
      <c r="E35" s="35"/>
      <c r="F35" s="35"/>
      <c r="G35" s="31"/>
    </row>
    <row r="36" spans="1:7" x14ac:dyDescent="0.2">
      <c r="A36" s="13">
        <f t="shared" ref="A36:A41" si="2">+A35+0.01</f>
        <v>1.01</v>
      </c>
      <c r="B36" s="39" t="s">
        <v>45</v>
      </c>
      <c r="C36" s="15">
        <v>0.96000000000000019</v>
      </c>
      <c r="D36" s="16" t="s">
        <v>1</v>
      </c>
      <c r="E36" s="103">
        <v>30529.01</v>
      </c>
      <c r="F36" s="17">
        <f t="shared" ref="F36:F41" si="3">+ROUND((C36*E36),2)</f>
        <v>29307.85</v>
      </c>
      <c r="G36" s="31"/>
    </row>
    <row r="37" spans="1:7" x14ac:dyDescent="0.2">
      <c r="A37" s="13">
        <f t="shared" si="2"/>
        <v>1.02</v>
      </c>
      <c r="B37" s="39" t="s">
        <v>141</v>
      </c>
      <c r="C37" s="15">
        <v>0.96000000000000019</v>
      </c>
      <c r="D37" s="16" t="s">
        <v>1</v>
      </c>
      <c r="E37" s="103">
        <v>28491.97</v>
      </c>
      <c r="F37" s="17">
        <f t="shared" si="3"/>
        <v>27352.29</v>
      </c>
      <c r="G37" s="31"/>
    </row>
    <row r="38" spans="1:7" x14ac:dyDescent="0.2">
      <c r="A38" s="13">
        <f t="shared" si="2"/>
        <v>1.03</v>
      </c>
      <c r="B38" s="39" t="s">
        <v>144</v>
      </c>
      <c r="C38" s="15">
        <v>1.8900000000000003</v>
      </c>
      <c r="D38" s="16" t="s">
        <v>1</v>
      </c>
      <c r="E38" s="103">
        <v>18544.440000000002</v>
      </c>
      <c r="F38" s="17">
        <f t="shared" si="3"/>
        <v>35048.99</v>
      </c>
      <c r="G38" s="31"/>
    </row>
    <row r="39" spans="1:7" x14ac:dyDescent="0.2">
      <c r="A39" s="13">
        <f t="shared" si="2"/>
        <v>1.04</v>
      </c>
      <c r="B39" s="39" t="s">
        <v>47</v>
      </c>
      <c r="C39" s="15">
        <v>1.75</v>
      </c>
      <c r="D39" s="16" t="s">
        <v>1</v>
      </c>
      <c r="E39" s="103">
        <v>25369.97</v>
      </c>
      <c r="F39" s="17">
        <f t="shared" si="3"/>
        <v>44397.45</v>
      </c>
      <c r="G39" s="31"/>
    </row>
    <row r="40" spans="1:7" x14ac:dyDescent="0.2">
      <c r="A40" s="13">
        <f t="shared" si="2"/>
        <v>1.05</v>
      </c>
      <c r="B40" s="39" t="s">
        <v>61</v>
      </c>
      <c r="C40" s="15">
        <v>1.02</v>
      </c>
      <c r="D40" s="16" t="s">
        <v>1</v>
      </c>
      <c r="E40" s="103">
        <v>22972.489999999998</v>
      </c>
      <c r="F40" s="17">
        <f t="shared" si="3"/>
        <v>23431.94</v>
      </c>
      <c r="G40" s="31"/>
    </row>
    <row r="41" spans="1:7" x14ac:dyDescent="0.2">
      <c r="A41" s="13">
        <f t="shared" si="2"/>
        <v>1.06</v>
      </c>
      <c r="B41" s="39" t="s">
        <v>48</v>
      </c>
      <c r="C41" s="15">
        <v>10.799999999999999</v>
      </c>
      <c r="D41" s="16" t="s">
        <v>1</v>
      </c>
      <c r="E41" s="103">
        <v>11387.830000000002</v>
      </c>
      <c r="F41" s="17">
        <f t="shared" si="3"/>
        <v>122988.56</v>
      </c>
      <c r="G41" s="18">
        <f>SUM(F36:F41)</f>
        <v>282527.08</v>
      </c>
    </row>
    <row r="42" spans="1:7" x14ac:dyDescent="0.2">
      <c r="A42" s="40"/>
      <c r="B42" s="91"/>
      <c r="C42" s="90"/>
      <c r="D42" s="75"/>
      <c r="E42" s="35"/>
      <c r="F42" s="35"/>
      <c r="G42" s="31"/>
    </row>
    <row r="43" spans="1:7" x14ac:dyDescent="0.2">
      <c r="A43" s="19">
        <v>2</v>
      </c>
      <c r="B43" s="20" t="s">
        <v>49</v>
      </c>
      <c r="C43" s="75"/>
      <c r="D43" s="75"/>
      <c r="E43" s="75"/>
      <c r="F43" s="75"/>
      <c r="G43" s="12"/>
    </row>
    <row r="44" spans="1:7" x14ac:dyDescent="0.2">
      <c r="A44" s="13">
        <f>+A43+0.01</f>
        <v>2.0099999999999998</v>
      </c>
      <c r="B44" s="14" t="s">
        <v>145</v>
      </c>
      <c r="C44" s="15">
        <v>141.75</v>
      </c>
      <c r="D44" s="16" t="s">
        <v>2</v>
      </c>
      <c r="E44" s="17">
        <v>1099.1600000000001</v>
      </c>
      <c r="F44" s="17">
        <f>+ROUND((C44*E44),2)</f>
        <v>155805.93</v>
      </c>
      <c r="G44" s="18">
        <f>+F44</f>
        <v>155805.93</v>
      </c>
    </row>
    <row r="45" spans="1:7" x14ac:dyDescent="0.2">
      <c r="A45" s="40"/>
      <c r="B45" s="33"/>
      <c r="C45" s="90"/>
      <c r="D45" s="75"/>
      <c r="E45" s="35"/>
      <c r="F45" s="35"/>
      <c r="G45" s="31"/>
    </row>
    <row r="46" spans="1:7" s="25" customFormat="1" x14ac:dyDescent="0.2">
      <c r="A46" s="19">
        <v>3</v>
      </c>
      <c r="B46" s="20" t="s">
        <v>52</v>
      </c>
      <c r="C46" s="21"/>
      <c r="D46" s="22"/>
      <c r="E46" s="23"/>
      <c r="F46" s="23"/>
      <c r="G46" s="24"/>
    </row>
    <row r="47" spans="1:7" s="25" customFormat="1" x14ac:dyDescent="0.2">
      <c r="A47" s="26">
        <f>+A46+0.01</f>
        <v>3.01</v>
      </c>
      <c r="B47" s="14" t="s">
        <v>53</v>
      </c>
      <c r="C47" s="27">
        <v>101.42</v>
      </c>
      <c r="D47" s="28" t="s">
        <v>2</v>
      </c>
      <c r="E47" s="29">
        <v>47.19</v>
      </c>
      <c r="F47" s="17">
        <f>+ROUND((C47*E47),2)</f>
        <v>4786.01</v>
      </c>
      <c r="G47" s="30"/>
    </row>
    <row r="48" spans="1:7" s="25" customFormat="1" ht="25.5" x14ac:dyDescent="0.2">
      <c r="A48" s="26">
        <f>+A47+0.01</f>
        <v>3.0199999999999996</v>
      </c>
      <c r="B48" s="14" t="s">
        <v>54</v>
      </c>
      <c r="C48" s="27">
        <v>138.31</v>
      </c>
      <c r="D48" s="28" t="s">
        <v>2</v>
      </c>
      <c r="E48" s="29">
        <v>267.08</v>
      </c>
      <c r="F48" s="17">
        <f>+ROUND((C48*E48),2)</f>
        <v>36939.83</v>
      </c>
      <c r="G48" s="31"/>
    </row>
    <row r="49" spans="1:7" s="25" customFormat="1" x14ac:dyDescent="0.2">
      <c r="A49" s="26">
        <f>+A48+0.01</f>
        <v>3.0299999999999994</v>
      </c>
      <c r="B49" s="14" t="s">
        <v>55</v>
      </c>
      <c r="C49" s="27">
        <v>89.95</v>
      </c>
      <c r="D49" s="28" t="s">
        <v>2</v>
      </c>
      <c r="E49" s="29">
        <v>440.1</v>
      </c>
      <c r="F49" s="17">
        <f>+ROUND((C49*E49),2)</f>
        <v>39587</v>
      </c>
      <c r="G49" s="31"/>
    </row>
    <row r="50" spans="1:7" s="25" customFormat="1" x14ac:dyDescent="0.2">
      <c r="A50" s="26">
        <f>+A49+0.01</f>
        <v>3.0399999999999991</v>
      </c>
      <c r="B50" s="14" t="s">
        <v>56</v>
      </c>
      <c r="C50" s="27">
        <v>74.150000000000006</v>
      </c>
      <c r="D50" s="28" t="s">
        <v>3</v>
      </c>
      <c r="E50" s="29">
        <v>102.18</v>
      </c>
      <c r="F50" s="17">
        <f>+ROUND((C50*E50),2)</f>
        <v>7576.65</v>
      </c>
      <c r="G50" s="18">
        <f>SUM(F47:F50)</f>
        <v>88889.489999999991</v>
      </c>
    </row>
    <row r="51" spans="1:7" s="25" customFormat="1" x14ac:dyDescent="0.2">
      <c r="A51" s="32"/>
      <c r="B51" s="33"/>
      <c r="C51" s="34"/>
      <c r="D51" s="22"/>
      <c r="E51" s="23"/>
      <c r="F51" s="35"/>
      <c r="G51" s="31"/>
    </row>
    <row r="52" spans="1:7" s="25" customFormat="1" x14ac:dyDescent="0.2">
      <c r="A52" s="19">
        <v>4</v>
      </c>
      <c r="B52" s="20" t="s">
        <v>62</v>
      </c>
      <c r="C52" s="21"/>
      <c r="D52" s="22"/>
      <c r="E52" s="23"/>
      <c r="F52" s="23"/>
      <c r="G52" s="24"/>
    </row>
    <row r="53" spans="1:7" s="25" customFormat="1" x14ac:dyDescent="0.2">
      <c r="A53" s="26">
        <f>+A52+0.01</f>
        <v>4.01</v>
      </c>
      <c r="B53" s="14" t="s">
        <v>65</v>
      </c>
      <c r="C53" s="27">
        <v>9.0500000000000007</v>
      </c>
      <c r="D53" s="28" t="s">
        <v>2</v>
      </c>
      <c r="E53" s="29">
        <v>1925.9399999999998</v>
      </c>
      <c r="F53" s="17">
        <f>+ROUND((C53*E53),2)</f>
        <v>17429.759999999998</v>
      </c>
      <c r="G53" s="31"/>
    </row>
    <row r="54" spans="1:7" s="25" customFormat="1" x14ac:dyDescent="0.2">
      <c r="A54" s="26">
        <f>+A53+0.01</f>
        <v>4.0199999999999996</v>
      </c>
      <c r="B54" s="14" t="s">
        <v>66</v>
      </c>
      <c r="C54" s="27">
        <v>6.15</v>
      </c>
      <c r="D54" s="28" t="s">
        <v>2</v>
      </c>
      <c r="E54" s="29">
        <v>1498.53</v>
      </c>
      <c r="F54" s="17">
        <f>+ROUND((C54*E54),2)</f>
        <v>9215.9599999999991</v>
      </c>
      <c r="G54" s="31"/>
    </row>
    <row r="55" spans="1:7" s="25" customFormat="1" x14ac:dyDescent="0.2">
      <c r="A55" s="26">
        <f>+A54+0.01</f>
        <v>4.0299999999999994</v>
      </c>
      <c r="B55" s="14" t="s">
        <v>67</v>
      </c>
      <c r="C55" s="27">
        <v>18.8</v>
      </c>
      <c r="D55" s="28" t="s">
        <v>2</v>
      </c>
      <c r="E55" s="29">
        <v>980.57</v>
      </c>
      <c r="F55" s="17">
        <f>+ROUND((C55*E55),2)</f>
        <v>18434.72</v>
      </c>
      <c r="G55" s="18">
        <f>SUM(F53:F55)</f>
        <v>45080.44</v>
      </c>
    </row>
    <row r="56" spans="1:7" s="25" customFormat="1" x14ac:dyDescent="0.2">
      <c r="A56" s="32"/>
      <c r="B56" s="33"/>
      <c r="C56" s="34"/>
      <c r="D56" s="22"/>
      <c r="E56" s="23"/>
      <c r="F56" s="35"/>
      <c r="G56" s="31"/>
    </row>
    <row r="57" spans="1:7" x14ac:dyDescent="0.2">
      <c r="A57" s="19">
        <v>5</v>
      </c>
      <c r="B57" s="20" t="s">
        <v>11</v>
      </c>
      <c r="C57" s="75"/>
      <c r="D57" s="75"/>
      <c r="E57" s="75"/>
      <c r="F57" s="75"/>
      <c r="G57" s="12"/>
    </row>
    <row r="58" spans="1:7" ht="25.5" x14ac:dyDescent="0.2">
      <c r="A58" s="13">
        <f>+A57+0.01</f>
        <v>5.01</v>
      </c>
      <c r="B58" s="14" t="s">
        <v>147</v>
      </c>
      <c r="C58" s="15">
        <v>80.900000000000006</v>
      </c>
      <c r="D58" s="28" t="s">
        <v>2</v>
      </c>
      <c r="E58" s="17">
        <v>1292.3499999999999</v>
      </c>
      <c r="F58" s="17">
        <f>+ROUND((C58*E58),2)</f>
        <v>104551.12</v>
      </c>
      <c r="G58" s="12"/>
    </row>
    <row r="59" spans="1:7" ht="25.5" x14ac:dyDescent="0.2">
      <c r="A59" s="13">
        <f>+A58+0.01</f>
        <v>5.0199999999999996</v>
      </c>
      <c r="B59" s="14" t="s">
        <v>148</v>
      </c>
      <c r="C59" s="15">
        <v>64.55</v>
      </c>
      <c r="D59" s="28" t="s">
        <v>2</v>
      </c>
      <c r="E59" s="17">
        <v>209.81</v>
      </c>
      <c r="F59" s="17">
        <f>+ROUND((C59*E59),2)</f>
        <v>13543.24</v>
      </c>
      <c r="G59" s="12"/>
    </row>
    <row r="60" spans="1:7" x14ac:dyDescent="0.2">
      <c r="A60" s="13">
        <f>+A59+0.01</f>
        <v>5.0299999999999994</v>
      </c>
      <c r="B60" s="14" t="s">
        <v>70</v>
      </c>
      <c r="C60" s="15">
        <v>1.9</v>
      </c>
      <c r="D60" s="28" t="s">
        <v>2</v>
      </c>
      <c r="E60" s="17">
        <v>2064.4100000000003</v>
      </c>
      <c r="F60" s="17">
        <f>+ROUND((C60*E60),2)</f>
        <v>3922.38</v>
      </c>
      <c r="G60" s="18">
        <f>SUM(F58:F60)</f>
        <v>122016.74</v>
      </c>
    </row>
    <row r="61" spans="1:7" x14ac:dyDescent="0.2">
      <c r="A61" s="40"/>
      <c r="B61" s="33"/>
      <c r="C61" s="90"/>
      <c r="D61" s="75"/>
      <c r="E61" s="35"/>
      <c r="F61" s="35"/>
      <c r="G61" s="31"/>
    </row>
    <row r="62" spans="1:7" x14ac:dyDescent="0.2">
      <c r="A62" s="19">
        <v>6</v>
      </c>
      <c r="B62" s="20" t="s">
        <v>59</v>
      </c>
      <c r="C62" s="75"/>
      <c r="D62" s="75"/>
      <c r="E62" s="75"/>
      <c r="F62" s="75"/>
      <c r="G62" s="12"/>
    </row>
    <row r="63" spans="1:7" x14ac:dyDescent="0.2">
      <c r="A63" s="13">
        <f>+A62+0.01</f>
        <v>6.01</v>
      </c>
      <c r="B63" s="14" t="s">
        <v>117</v>
      </c>
      <c r="C63" s="15">
        <v>1</v>
      </c>
      <c r="D63" s="16" t="s">
        <v>0</v>
      </c>
      <c r="E63" s="17">
        <v>24500</v>
      </c>
      <c r="F63" s="17">
        <f>+ROUND((C63*E63),2)</f>
        <v>24500</v>
      </c>
      <c r="G63" s="12"/>
    </row>
    <row r="64" spans="1:7" x14ac:dyDescent="0.2">
      <c r="A64" s="13">
        <f>+A63+0.01</f>
        <v>6.02</v>
      </c>
      <c r="B64" s="14" t="s">
        <v>118</v>
      </c>
      <c r="C64" s="15">
        <v>2</v>
      </c>
      <c r="D64" s="16" t="s">
        <v>0</v>
      </c>
      <c r="E64" s="17">
        <v>14500</v>
      </c>
      <c r="F64" s="17">
        <f>+ROUND((C64*E64),2)</f>
        <v>29000</v>
      </c>
      <c r="G64" s="12"/>
    </row>
    <row r="65" spans="1:7" ht="25.5" x14ac:dyDescent="0.2">
      <c r="A65" s="13">
        <f>+A64+0.01</f>
        <v>6.0299999999999994</v>
      </c>
      <c r="B65" s="14" t="s">
        <v>152</v>
      </c>
      <c r="C65" s="15">
        <v>67.725000000000009</v>
      </c>
      <c r="D65" s="16" t="s">
        <v>4</v>
      </c>
      <c r="E65" s="17">
        <v>537.20000000000005</v>
      </c>
      <c r="F65" s="17">
        <f>+ROUND((C65*E65),2)</f>
        <v>36381.870000000003</v>
      </c>
      <c r="G65" s="18">
        <f>SUM(F63:F65)</f>
        <v>89881.87</v>
      </c>
    </row>
    <row r="66" spans="1:7" x14ac:dyDescent="0.2">
      <c r="A66" s="40"/>
      <c r="B66" s="33"/>
      <c r="C66" s="90"/>
      <c r="D66" s="75"/>
      <c r="E66" s="35"/>
      <c r="F66" s="35"/>
      <c r="G66" s="31"/>
    </row>
    <row r="67" spans="1:7" x14ac:dyDescent="0.2">
      <c r="A67" s="19">
        <v>7</v>
      </c>
      <c r="B67" s="20" t="s">
        <v>12</v>
      </c>
      <c r="C67" s="75"/>
      <c r="D67" s="75"/>
      <c r="E67" s="75"/>
      <c r="F67" s="75"/>
      <c r="G67" s="12"/>
    </row>
    <row r="68" spans="1:7" ht="25.5" x14ac:dyDescent="0.2">
      <c r="A68" s="13">
        <f>+A67+0.01</f>
        <v>7.01</v>
      </c>
      <c r="B68" s="14" t="s">
        <v>71</v>
      </c>
      <c r="C68" s="15">
        <v>120.44</v>
      </c>
      <c r="D68" s="16" t="s">
        <v>4</v>
      </c>
      <c r="E68" s="17">
        <v>295.38</v>
      </c>
      <c r="F68" s="17">
        <f>+ROUND((C68*E68),2)</f>
        <v>35575.57</v>
      </c>
      <c r="G68" s="18">
        <f>+F68</f>
        <v>35575.57</v>
      </c>
    </row>
    <row r="69" spans="1:7" x14ac:dyDescent="0.2">
      <c r="A69" s="40"/>
      <c r="B69" s="33"/>
      <c r="C69" s="90"/>
      <c r="D69" s="75"/>
      <c r="E69" s="35"/>
      <c r="F69" s="35"/>
      <c r="G69" s="31"/>
    </row>
    <row r="70" spans="1:7" x14ac:dyDescent="0.2">
      <c r="A70" s="19">
        <v>8</v>
      </c>
      <c r="B70" s="20" t="s">
        <v>72</v>
      </c>
      <c r="C70" s="75"/>
      <c r="D70" s="75"/>
      <c r="E70" s="75"/>
      <c r="F70" s="75"/>
      <c r="G70" s="12"/>
    </row>
    <row r="71" spans="1:7" ht="25.5" x14ac:dyDescent="0.2">
      <c r="A71" s="13">
        <f>+A70+0.01</f>
        <v>8.01</v>
      </c>
      <c r="B71" s="14" t="s">
        <v>73</v>
      </c>
      <c r="C71" s="15">
        <v>24.55</v>
      </c>
      <c r="D71" s="16" t="s">
        <v>80</v>
      </c>
      <c r="E71" s="17">
        <v>8142</v>
      </c>
      <c r="F71" s="17">
        <f>+ROUND((C71*E71),2)</f>
        <v>199886.1</v>
      </c>
      <c r="G71" s="12"/>
    </row>
    <row r="72" spans="1:7" x14ac:dyDescent="0.2">
      <c r="A72" s="13">
        <f>+A71+0.01</f>
        <v>8.02</v>
      </c>
      <c r="B72" s="14" t="s">
        <v>74</v>
      </c>
      <c r="C72" s="15">
        <v>2.75</v>
      </c>
      <c r="D72" s="16" t="s">
        <v>2</v>
      </c>
      <c r="E72" s="17">
        <v>9750</v>
      </c>
      <c r="F72" s="17">
        <f>+ROUND((C72*E72),2)</f>
        <v>26812.5</v>
      </c>
      <c r="G72" s="18">
        <f>SUM(F71:F72)</f>
        <v>226698.6</v>
      </c>
    </row>
    <row r="73" spans="1:7" x14ac:dyDescent="0.2">
      <c r="A73" s="40"/>
      <c r="B73" s="33"/>
      <c r="C73" s="90"/>
      <c r="D73" s="75"/>
      <c r="E73" s="35"/>
      <c r="F73" s="35"/>
      <c r="G73" s="31"/>
    </row>
    <row r="74" spans="1:7" x14ac:dyDescent="0.2">
      <c r="A74" s="19">
        <v>9</v>
      </c>
      <c r="B74" s="20" t="s">
        <v>75</v>
      </c>
      <c r="C74" s="75"/>
      <c r="D74" s="75"/>
      <c r="E74" s="75"/>
      <c r="F74" s="75"/>
      <c r="G74" s="12"/>
    </row>
    <row r="75" spans="1:7" ht="25.5" x14ac:dyDescent="0.2">
      <c r="A75" s="13">
        <f>+A74+0.01</f>
        <v>9.01</v>
      </c>
      <c r="B75" s="14" t="s">
        <v>76</v>
      </c>
      <c r="C75" s="15">
        <v>16</v>
      </c>
      <c r="D75" s="16" t="s">
        <v>0</v>
      </c>
      <c r="E75" s="17">
        <v>1643.4</v>
      </c>
      <c r="F75" s="17">
        <f>+ROUND((C75*E75),2)</f>
        <v>26294.400000000001</v>
      </c>
      <c r="G75" s="12"/>
    </row>
    <row r="76" spans="1:7" ht="25.5" x14ac:dyDescent="0.2">
      <c r="A76" s="13">
        <f>+A75+0.01</f>
        <v>9.02</v>
      </c>
      <c r="B76" s="14" t="s">
        <v>77</v>
      </c>
      <c r="C76" s="15">
        <v>0.85</v>
      </c>
      <c r="D76" s="16" t="s">
        <v>2</v>
      </c>
      <c r="E76" s="17">
        <v>1292.3499999999999</v>
      </c>
      <c r="F76" s="17">
        <f>+ROUND((C76*E76),2)</f>
        <v>1098.5</v>
      </c>
      <c r="G76" s="18">
        <f>SUM(F75:F76)</f>
        <v>27392.9</v>
      </c>
    </row>
    <row r="77" spans="1:7" x14ac:dyDescent="0.2">
      <c r="A77" s="40"/>
      <c r="B77" s="33"/>
      <c r="C77" s="90"/>
      <c r="D77" s="75"/>
      <c r="E77" s="35"/>
      <c r="F77" s="35"/>
      <c r="G77" s="31"/>
    </row>
    <row r="78" spans="1:7" x14ac:dyDescent="0.2">
      <c r="A78" s="19">
        <v>10</v>
      </c>
      <c r="B78" s="20" t="s">
        <v>57</v>
      </c>
      <c r="C78" s="75"/>
      <c r="D78" s="75"/>
      <c r="E78" s="75"/>
      <c r="F78" s="75"/>
      <c r="G78" s="12"/>
    </row>
    <row r="79" spans="1:7" x14ac:dyDescent="0.2">
      <c r="A79" s="13">
        <f>+A78+0.01</f>
        <v>10.01</v>
      </c>
      <c r="B79" s="14" t="s">
        <v>58</v>
      </c>
      <c r="C79" s="15">
        <v>228.26</v>
      </c>
      <c r="D79" s="16" t="s">
        <v>2</v>
      </c>
      <c r="E79" s="17">
        <v>112.31000000000002</v>
      </c>
      <c r="F79" s="17">
        <f>+ROUND((C79*E79),2)</f>
        <v>25635.88</v>
      </c>
      <c r="G79" s="18">
        <f>+F79</f>
        <v>25635.88</v>
      </c>
    </row>
    <row r="80" spans="1:7" ht="13.5" thickBot="1" x14ac:dyDescent="0.25">
      <c r="A80" s="40"/>
      <c r="B80" s="91"/>
      <c r="C80" s="90"/>
      <c r="D80" s="75"/>
      <c r="E80" s="35"/>
      <c r="F80" s="35"/>
      <c r="G80" s="31"/>
    </row>
    <row r="81" spans="1:7" ht="13.5" thickBot="1" x14ac:dyDescent="0.25">
      <c r="A81" s="42"/>
      <c r="B81" s="43"/>
      <c r="C81" s="96" t="s">
        <v>149</v>
      </c>
      <c r="D81" s="97"/>
      <c r="E81" s="98"/>
      <c r="F81" s="98"/>
      <c r="G81" s="99">
        <f>SUM(G36:G79)</f>
        <v>1099504.4999999998</v>
      </c>
    </row>
    <row r="82" spans="1:7" x14ac:dyDescent="0.2">
      <c r="A82" s="48"/>
      <c r="B82" s="82"/>
      <c r="C82" s="83"/>
      <c r="D82" s="84"/>
      <c r="E82" s="85"/>
      <c r="F82" s="85"/>
      <c r="G82" s="86"/>
    </row>
    <row r="83" spans="1:7" x14ac:dyDescent="0.2">
      <c r="A83" s="89" t="s">
        <v>60</v>
      </c>
      <c r="B83" s="81" t="s">
        <v>146</v>
      </c>
      <c r="C83" s="80"/>
      <c r="D83" s="80"/>
      <c r="E83" s="80"/>
      <c r="F83" s="80"/>
      <c r="G83" s="12"/>
    </row>
    <row r="84" spans="1:7" x14ac:dyDescent="0.2">
      <c r="A84" s="36">
        <v>1</v>
      </c>
      <c r="B84" s="37" t="s">
        <v>43</v>
      </c>
      <c r="C84" s="90"/>
      <c r="D84" s="75"/>
      <c r="E84" s="35"/>
      <c r="F84" s="35"/>
      <c r="G84" s="31"/>
    </row>
    <row r="85" spans="1:7" x14ac:dyDescent="0.2">
      <c r="A85" s="13">
        <f>+A84+0.01</f>
        <v>1.01</v>
      </c>
      <c r="B85" s="39" t="s">
        <v>45</v>
      </c>
      <c r="C85" s="15">
        <v>0.96000000000000019</v>
      </c>
      <c r="D85" s="16" t="s">
        <v>1</v>
      </c>
      <c r="E85" s="103">
        <v>30529.01</v>
      </c>
      <c r="F85" s="17">
        <f>+ROUND((C85*E85),2)</f>
        <v>29307.85</v>
      </c>
      <c r="G85" s="31"/>
    </row>
    <row r="86" spans="1:7" x14ac:dyDescent="0.2">
      <c r="A86" s="13">
        <f>+A85+0.01</f>
        <v>1.02</v>
      </c>
      <c r="B86" s="39" t="s">
        <v>141</v>
      </c>
      <c r="C86" s="15">
        <v>0.96000000000000019</v>
      </c>
      <c r="D86" s="16" t="s">
        <v>1</v>
      </c>
      <c r="E86" s="103">
        <v>28491.97</v>
      </c>
      <c r="F86" s="17">
        <f>+ROUND((C86*E86),2)</f>
        <v>27352.29</v>
      </c>
      <c r="G86" s="31"/>
    </row>
    <row r="87" spans="1:7" x14ac:dyDescent="0.2">
      <c r="A87" s="13">
        <f>+A86+0.01</f>
        <v>1.03</v>
      </c>
      <c r="B87" s="39" t="s">
        <v>144</v>
      </c>
      <c r="C87" s="15">
        <v>1.97</v>
      </c>
      <c r="D87" s="16" t="s">
        <v>1</v>
      </c>
      <c r="E87" s="103">
        <v>18544.440000000002</v>
      </c>
      <c r="F87" s="17">
        <f>+ROUND((C87*E87),2)</f>
        <v>36532.550000000003</v>
      </c>
      <c r="G87" s="31"/>
    </row>
    <row r="88" spans="1:7" x14ac:dyDescent="0.2">
      <c r="A88" s="13">
        <f>+A87+0.01</f>
        <v>1.04</v>
      </c>
      <c r="B88" s="39" t="s">
        <v>61</v>
      </c>
      <c r="C88" s="15">
        <v>1.22</v>
      </c>
      <c r="D88" s="16" t="s">
        <v>1</v>
      </c>
      <c r="E88" s="103">
        <v>22972.489999999998</v>
      </c>
      <c r="F88" s="17">
        <f>+ROUND((C88*E88),2)</f>
        <v>28026.44</v>
      </c>
      <c r="G88" s="31"/>
    </row>
    <row r="89" spans="1:7" x14ac:dyDescent="0.2">
      <c r="A89" s="13">
        <f>+A88+0.01</f>
        <v>1.05</v>
      </c>
      <c r="B89" s="39" t="s">
        <v>48</v>
      </c>
      <c r="C89" s="15">
        <v>12.059999999999999</v>
      </c>
      <c r="D89" s="16" t="s">
        <v>1</v>
      </c>
      <c r="E89" s="103">
        <v>11387.830000000002</v>
      </c>
      <c r="F89" s="17">
        <f>+ROUND((C89*E89),2)</f>
        <v>137337.23000000001</v>
      </c>
      <c r="G89" s="18">
        <f>SUM(F85:F89)</f>
        <v>258556.36000000002</v>
      </c>
    </row>
    <row r="90" spans="1:7" x14ac:dyDescent="0.2">
      <c r="A90" s="40"/>
      <c r="B90" s="91"/>
      <c r="C90" s="90"/>
      <c r="D90" s="75"/>
      <c r="E90" s="35"/>
      <c r="F90" s="35"/>
      <c r="G90" s="31"/>
    </row>
    <row r="91" spans="1:7" x14ac:dyDescent="0.2">
      <c r="A91" s="19">
        <v>2</v>
      </c>
      <c r="B91" s="20" t="s">
        <v>49</v>
      </c>
      <c r="C91" s="75"/>
      <c r="D91" s="75"/>
      <c r="E91" s="75"/>
      <c r="F91" s="75"/>
      <c r="G91" s="12"/>
    </row>
    <row r="92" spans="1:7" x14ac:dyDescent="0.2">
      <c r="A92" s="13">
        <f>+A91+0.01</f>
        <v>2.0099999999999998</v>
      </c>
      <c r="B92" s="14" t="s">
        <v>50</v>
      </c>
      <c r="C92" s="15">
        <v>161.27000000000001</v>
      </c>
      <c r="D92" s="16" t="s">
        <v>2</v>
      </c>
      <c r="E92" s="17">
        <v>880.67999999999984</v>
      </c>
      <c r="F92" s="17">
        <f>+ROUND((C92*E92),2)</f>
        <v>142027.26</v>
      </c>
      <c r="G92" s="18">
        <f>+F92</f>
        <v>142027.26</v>
      </c>
    </row>
    <row r="93" spans="1:7" x14ac:dyDescent="0.2">
      <c r="A93" s="40"/>
      <c r="B93" s="33"/>
      <c r="C93" s="90"/>
      <c r="D93" s="75"/>
      <c r="E93" s="35"/>
      <c r="F93" s="35"/>
      <c r="G93" s="31"/>
    </row>
    <row r="94" spans="1:7" s="25" customFormat="1" x14ac:dyDescent="0.2">
      <c r="A94" s="19">
        <v>3</v>
      </c>
      <c r="B94" s="20" t="s">
        <v>52</v>
      </c>
      <c r="C94" s="21"/>
      <c r="D94" s="22"/>
      <c r="E94" s="23"/>
      <c r="F94" s="23"/>
      <c r="G94" s="24"/>
    </row>
    <row r="95" spans="1:7" s="25" customFormat="1" x14ac:dyDescent="0.2">
      <c r="A95" s="26">
        <f>+A94+0.01</f>
        <v>3.01</v>
      </c>
      <c r="B95" s="14" t="s">
        <v>53</v>
      </c>
      <c r="C95" s="27">
        <v>110.61</v>
      </c>
      <c r="D95" s="28" t="s">
        <v>2</v>
      </c>
      <c r="E95" s="29">
        <v>47.19</v>
      </c>
      <c r="F95" s="17">
        <f>+ROUND((C95*E95),2)</f>
        <v>5219.6899999999996</v>
      </c>
      <c r="G95" s="30"/>
    </row>
    <row r="96" spans="1:7" s="25" customFormat="1" ht="25.5" x14ac:dyDescent="0.2">
      <c r="A96" s="26">
        <f>+A95+0.01</f>
        <v>3.0199999999999996</v>
      </c>
      <c r="B96" s="14" t="s">
        <v>54</v>
      </c>
      <c r="C96" s="27">
        <v>153.38000000000002</v>
      </c>
      <c r="D96" s="28" t="s">
        <v>2</v>
      </c>
      <c r="E96" s="29">
        <v>267.08</v>
      </c>
      <c r="F96" s="17">
        <f>+ROUND((C96*E96),2)</f>
        <v>40964.730000000003</v>
      </c>
      <c r="G96" s="31"/>
    </row>
    <row r="97" spans="1:7" s="25" customFormat="1" x14ac:dyDescent="0.2">
      <c r="A97" s="26">
        <f>+A96+0.01</f>
        <v>3.0299999999999994</v>
      </c>
      <c r="B97" s="14" t="s">
        <v>55</v>
      </c>
      <c r="C97" s="27">
        <v>100.55</v>
      </c>
      <c r="D97" s="28" t="s">
        <v>2</v>
      </c>
      <c r="E97" s="29">
        <v>440.1</v>
      </c>
      <c r="F97" s="17">
        <f>+ROUND((C97*E97),2)</f>
        <v>44252.06</v>
      </c>
      <c r="G97" s="31"/>
    </row>
    <row r="98" spans="1:7" s="25" customFormat="1" x14ac:dyDescent="0.2">
      <c r="A98" s="26">
        <f>+A97+0.01</f>
        <v>3.0399999999999991</v>
      </c>
      <c r="B98" s="14" t="s">
        <v>56</v>
      </c>
      <c r="C98" s="27">
        <v>79.599999999999994</v>
      </c>
      <c r="D98" s="28" t="s">
        <v>3</v>
      </c>
      <c r="E98" s="29">
        <v>102.18</v>
      </c>
      <c r="F98" s="17">
        <f>+ROUND((C98*E98),2)</f>
        <v>8133.53</v>
      </c>
      <c r="G98" s="18">
        <f>SUM(F95:F98)</f>
        <v>98570.010000000009</v>
      </c>
    </row>
    <row r="99" spans="1:7" s="25" customFormat="1" x14ac:dyDescent="0.2">
      <c r="A99" s="32"/>
      <c r="B99" s="33"/>
      <c r="C99" s="34"/>
      <c r="D99" s="22"/>
      <c r="E99" s="23"/>
      <c r="F99" s="35"/>
      <c r="G99" s="31"/>
    </row>
    <row r="100" spans="1:7" s="25" customFormat="1" x14ac:dyDescent="0.2">
      <c r="A100" s="19">
        <v>4</v>
      </c>
      <c r="B100" s="20" t="s">
        <v>62</v>
      </c>
      <c r="C100" s="21"/>
      <c r="D100" s="22"/>
      <c r="E100" s="23"/>
      <c r="F100" s="23"/>
      <c r="G100" s="24"/>
    </row>
    <row r="101" spans="1:7" s="25" customFormat="1" x14ac:dyDescent="0.2">
      <c r="A101" s="26">
        <f>+A100+0.01</f>
        <v>4.01</v>
      </c>
      <c r="B101" s="14" t="s">
        <v>63</v>
      </c>
      <c r="C101" s="27">
        <v>16.45</v>
      </c>
      <c r="D101" s="28" t="s">
        <v>2</v>
      </c>
      <c r="E101" s="29">
        <v>1925.9399999999998</v>
      </c>
      <c r="F101" s="17">
        <f>+ROUND((C101*E101),2)</f>
        <v>31681.71</v>
      </c>
      <c r="G101" s="30"/>
    </row>
    <row r="102" spans="1:7" s="25" customFormat="1" x14ac:dyDescent="0.2">
      <c r="A102" s="26">
        <f>+A101+0.01</f>
        <v>4.0199999999999996</v>
      </c>
      <c r="B102" s="14" t="s">
        <v>64</v>
      </c>
      <c r="C102" s="27">
        <v>15.05</v>
      </c>
      <c r="D102" s="28" t="s">
        <v>2</v>
      </c>
      <c r="E102" s="29">
        <v>1498.53</v>
      </c>
      <c r="F102" s="17">
        <f>+ROUND((C102*E102),2)</f>
        <v>22552.880000000001</v>
      </c>
      <c r="G102" s="18">
        <f>SUM(F101:F102)</f>
        <v>54234.59</v>
      </c>
    </row>
    <row r="103" spans="1:7" s="25" customFormat="1" x14ac:dyDescent="0.2">
      <c r="A103" s="32"/>
      <c r="B103" s="33"/>
      <c r="C103" s="34"/>
      <c r="D103" s="22"/>
      <c r="E103" s="23"/>
      <c r="F103" s="35"/>
      <c r="G103" s="31"/>
    </row>
    <row r="104" spans="1:7" x14ac:dyDescent="0.2">
      <c r="A104" s="19">
        <v>5</v>
      </c>
      <c r="B104" s="20" t="s">
        <v>11</v>
      </c>
      <c r="C104" s="75"/>
      <c r="D104" s="75"/>
      <c r="E104" s="75"/>
      <c r="F104" s="75"/>
      <c r="G104" s="12"/>
    </row>
    <row r="105" spans="1:7" ht="25.5" x14ac:dyDescent="0.2">
      <c r="A105" s="13">
        <f>+A104+0.01</f>
        <v>5.01</v>
      </c>
      <c r="B105" s="14" t="s">
        <v>147</v>
      </c>
      <c r="C105" s="15">
        <v>100.5</v>
      </c>
      <c r="D105" s="28" t="s">
        <v>2</v>
      </c>
      <c r="E105" s="17">
        <v>1292.3499999999999</v>
      </c>
      <c r="F105" s="17">
        <f>+ROUND((C105*E105),2)</f>
        <v>129881.18</v>
      </c>
      <c r="G105" s="12"/>
    </row>
    <row r="106" spans="1:7" ht="25.5" x14ac:dyDescent="0.2">
      <c r="A106" s="13">
        <f>+A105+0.01</f>
        <v>5.0199999999999996</v>
      </c>
      <c r="B106" s="14" t="s">
        <v>148</v>
      </c>
      <c r="C106" s="15">
        <v>89.33</v>
      </c>
      <c r="D106" s="28" t="s">
        <v>3</v>
      </c>
      <c r="E106" s="17">
        <v>209.81</v>
      </c>
      <c r="F106" s="17">
        <f>+ROUND((C106*E106),2)</f>
        <v>18742.330000000002</v>
      </c>
      <c r="G106" s="12"/>
    </row>
    <row r="107" spans="1:7" x14ac:dyDescent="0.2">
      <c r="A107" s="13">
        <f>+A106+0.01</f>
        <v>5.0299999999999994</v>
      </c>
      <c r="B107" s="14" t="s">
        <v>68</v>
      </c>
      <c r="C107" s="15">
        <v>3.4499999999999997</v>
      </c>
      <c r="D107" s="28" t="s">
        <v>2</v>
      </c>
      <c r="E107" s="17">
        <v>2064.4100000000003</v>
      </c>
      <c r="F107" s="17">
        <f>+ROUND((C107*E107),2)</f>
        <v>7122.21</v>
      </c>
      <c r="G107" s="12"/>
    </row>
    <row r="108" spans="1:7" x14ac:dyDescent="0.2">
      <c r="A108" s="13">
        <f>+A107+0.01</f>
        <v>5.0399999999999991</v>
      </c>
      <c r="B108" s="14" t="s">
        <v>69</v>
      </c>
      <c r="C108" s="15">
        <v>3.5999999999999996</v>
      </c>
      <c r="D108" s="28" t="s">
        <v>2</v>
      </c>
      <c r="E108" s="17">
        <v>1441.2499999999998</v>
      </c>
      <c r="F108" s="17">
        <f>+ROUND((C108*E108),2)</f>
        <v>5188.5</v>
      </c>
      <c r="G108" s="18">
        <f>SUM(F105:F108)</f>
        <v>160934.22</v>
      </c>
    </row>
    <row r="109" spans="1:7" x14ac:dyDescent="0.2">
      <c r="A109" s="40"/>
      <c r="B109" s="33"/>
      <c r="C109" s="90"/>
      <c r="D109" s="75"/>
      <c r="E109" s="35"/>
      <c r="F109" s="35"/>
      <c r="G109" s="31"/>
    </row>
    <row r="110" spans="1:7" x14ac:dyDescent="0.2">
      <c r="A110" s="19">
        <v>6</v>
      </c>
      <c r="B110" s="20" t="s">
        <v>59</v>
      </c>
      <c r="C110" s="75"/>
      <c r="D110" s="75"/>
      <c r="E110" s="75"/>
      <c r="F110" s="75"/>
      <c r="G110" s="12"/>
    </row>
    <row r="111" spans="1:7" x14ac:dyDescent="0.2">
      <c r="A111" s="13">
        <f>+A110+0.01</f>
        <v>6.01</v>
      </c>
      <c r="B111" s="14" t="s">
        <v>118</v>
      </c>
      <c r="C111" s="15">
        <v>6</v>
      </c>
      <c r="D111" s="16" t="s">
        <v>0</v>
      </c>
      <c r="E111" s="17">
        <v>14500</v>
      </c>
      <c r="F111" s="17">
        <f>+ROUND((C111*E111),2)</f>
        <v>87000</v>
      </c>
      <c r="G111" s="12"/>
    </row>
    <row r="112" spans="1:7" x14ac:dyDescent="0.2">
      <c r="A112" s="13">
        <f>+A111+0.01</f>
        <v>6.02</v>
      </c>
      <c r="B112" s="14" t="s">
        <v>119</v>
      </c>
      <c r="C112" s="15">
        <v>108.36</v>
      </c>
      <c r="D112" s="16" t="s">
        <v>4</v>
      </c>
      <c r="E112" s="17">
        <v>415</v>
      </c>
      <c r="F112" s="17">
        <f>+ROUND((C112*E112),2)</f>
        <v>44969.4</v>
      </c>
      <c r="G112" s="18">
        <f>SUM(F111:F112)</f>
        <v>131969.4</v>
      </c>
    </row>
    <row r="113" spans="1:7" x14ac:dyDescent="0.2">
      <c r="A113" s="40"/>
      <c r="B113" s="33"/>
      <c r="C113" s="90"/>
      <c r="D113" s="75"/>
      <c r="E113" s="35"/>
      <c r="F113" s="35"/>
      <c r="G113" s="31"/>
    </row>
    <row r="114" spans="1:7" x14ac:dyDescent="0.2">
      <c r="A114" s="19">
        <v>7</v>
      </c>
      <c r="B114" s="20" t="s">
        <v>12</v>
      </c>
      <c r="C114" s="75"/>
      <c r="D114" s="75"/>
      <c r="E114" s="75"/>
      <c r="F114" s="75"/>
      <c r="G114" s="12"/>
    </row>
    <row r="115" spans="1:7" ht="25.5" x14ac:dyDescent="0.2">
      <c r="A115" s="13">
        <f>+A114+0.01</f>
        <v>7.01</v>
      </c>
      <c r="B115" s="14" t="s">
        <v>71</v>
      </c>
      <c r="C115" s="15">
        <v>110.4</v>
      </c>
      <c r="D115" s="16" t="s">
        <v>4</v>
      </c>
      <c r="E115" s="17">
        <v>295.38</v>
      </c>
      <c r="F115" s="17">
        <f>+ROUND((C115*E115),2)</f>
        <v>32609.95</v>
      </c>
      <c r="G115" s="18">
        <f>+F115</f>
        <v>32609.95</v>
      </c>
    </row>
    <row r="116" spans="1:7" x14ac:dyDescent="0.2">
      <c r="A116" s="40"/>
      <c r="B116" s="33"/>
      <c r="C116" s="90"/>
      <c r="D116" s="75"/>
      <c r="E116" s="35"/>
      <c r="F116" s="35"/>
      <c r="G116" s="31"/>
    </row>
    <row r="117" spans="1:7" x14ac:dyDescent="0.2">
      <c r="A117" s="19">
        <v>8</v>
      </c>
      <c r="B117" s="20" t="s">
        <v>57</v>
      </c>
      <c r="C117" s="75"/>
      <c r="D117" s="75"/>
      <c r="E117" s="75"/>
      <c r="F117" s="75"/>
      <c r="G117" s="12"/>
    </row>
    <row r="118" spans="1:7" x14ac:dyDescent="0.2">
      <c r="A118" s="13">
        <f>+A117+0.01</f>
        <v>8.01</v>
      </c>
      <c r="B118" s="14" t="s">
        <v>58</v>
      </c>
      <c r="C118" s="15">
        <v>253.93</v>
      </c>
      <c r="D118" s="16" t="s">
        <v>2</v>
      </c>
      <c r="E118" s="17">
        <v>112.31000000000002</v>
      </c>
      <c r="F118" s="17">
        <f>+ROUND((C118*E118),2)</f>
        <v>28518.880000000001</v>
      </c>
      <c r="G118" s="18">
        <f>+F118</f>
        <v>28518.880000000001</v>
      </c>
    </row>
    <row r="119" spans="1:7" x14ac:dyDescent="0.2">
      <c r="A119" s="40"/>
      <c r="B119" s="33"/>
      <c r="C119" s="90"/>
      <c r="D119" s="75"/>
      <c r="E119" s="35"/>
      <c r="F119" s="35"/>
      <c r="G119" s="31"/>
    </row>
    <row r="120" spans="1:7" x14ac:dyDescent="0.2">
      <c r="A120" s="36">
        <v>9</v>
      </c>
      <c r="B120" s="37" t="s">
        <v>82</v>
      </c>
      <c r="C120" s="90"/>
      <c r="D120" s="75"/>
      <c r="E120" s="35"/>
      <c r="F120" s="35"/>
      <c r="G120" s="31"/>
    </row>
    <row r="121" spans="1:7" x14ac:dyDescent="0.2">
      <c r="A121" s="13">
        <f>+A120+0.01</f>
        <v>9.01</v>
      </c>
      <c r="B121" s="100" t="s">
        <v>138</v>
      </c>
      <c r="C121" s="15">
        <v>38.699999999999996</v>
      </c>
      <c r="D121" s="16" t="s">
        <v>2</v>
      </c>
      <c r="E121" s="17">
        <v>325</v>
      </c>
      <c r="F121" s="17">
        <f>+ROUND((C121*E121),2)</f>
        <v>12577.5</v>
      </c>
      <c r="G121" s="18">
        <f>SUM(F121:F121)</f>
        <v>12577.5</v>
      </c>
    </row>
    <row r="122" spans="1:7" ht="13.5" thickBot="1" x14ac:dyDescent="0.25">
      <c r="A122" s="40"/>
      <c r="B122" s="91"/>
      <c r="C122" s="90"/>
      <c r="D122" s="75"/>
      <c r="E122" s="35"/>
      <c r="F122" s="35"/>
      <c r="G122" s="31"/>
    </row>
    <row r="123" spans="1:7" ht="13.5" thickBot="1" x14ac:dyDescent="0.25">
      <c r="A123" s="42"/>
      <c r="B123" s="43"/>
      <c r="C123" s="96" t="s">
        <v>150</v>
      </c>
      <c r="D123" s="97"/>
      <c r="E123" s="98"/>
      <c r="F123" s="98"/>
      <c r="G123" s="99">
        <f>SUM(G85:G121)</f>
        <v>919998.16999999993</v>
      </c>
    </row>
    <row r="124" spans="1:7" x14ac:dyDescent="0.2">
      <c r="A124" s="48"/>
      <c r="B124" s="82"/>
      <c r="C124" s="83"/>
      <c r="D124" s="84"/>
      <c r="E124" s="85"/>
      <c r="F124" s="85"/>
      <c r="G124" s="86"/>
    </row>
    <row r="125" spans="1:7" x14ac:dyDescent="0.2">
      <c r="A125" s="48"/>
      <c r="B125" s="82"/>
      <c r="C125" s="83"/>
      <c r="D125" s="84"/>
      <c r="E125" s="85"/>
      <c r="F125" s="85"/>
      <c r="G125" s="86"/>
    </row>
    <row r="126" spans="1:7" x14ac:dyDescent="0.2">
      <c r="A126" s="89" t="s">
        <v>137</v>
      </c>
      <c r="B126" s="81" t="s">
        <v>84</v>
      </c>
      <c r="C126" s="80"/>
      <c r="D126" s="80"/>
      <c r="E126" s="80"/>
      <c r="F126" s="80"/>
      <c r="G126" s="12"/>
    </row>
    <row r="127" spans="1:7" s="25" customFormat="1" x14ac:dyDescent="0.2">
      <c r="A127" s="19">
        <v>1</v>
      </c>
      <c r="B127" s="20" t="s">
        <v>85</v>
      </c>
      <c r="C127" s="21"/>
      <c r="D127" s="22"/>
      <c r="E127" s="23"/>
      <c r="F127" s="23"/>
      <c r="G127" s="24"/>
    </row>
    <row r="128" spans="1:7" s="25" customFormat="1" x14ac:dyDescent="0.2">
      <c r="A128" s="26">
        <f>+A127+0.01</f>
        <v>1.01</v>
      </c>
      <c r="B128" s="14" t="s">
        <v>53</v>
      </c>
      <c r="C128" s="27">
        <v>120.96</v>
      </c>
      <c r="D128" s="28" t="s">
        <v>2</v>
      </c>
      <c r="E128" s="29">
        <v>47.19</v>
      </c>
      <c r="F128" s="17">
        <f>+ROUND((C128*E128),2)</f>
        <v>5708.1</v>
      </c>
      <c r="G128" s="30"/>
    </row>
    <row r="129" spans="1:7" s="25" customFormat="1" ht="25.5" x14ac:dyDescent="0.2">
      <c r="A129" s="26">
        <f>+A128+0.01</f>
        <v>1.02</v>
      </c>
      <c r="B129" s="14" t="s">
        <v>86</v>
      </c>
      <c r="C129" s="27">
        <v>2434.09</v>
      </c>
      <c r="D129" s="28" t="s">
        <v>2</v>
      </c>
      <c r="E129" s="29">
        <v>518.15</v>
      </c>
      <c r="F129" s="17">
        <f>+ROUND((C129*E129),2)</f>
        <v>1261223.73</v>
      </c>
      <c r="G129" s="31"/>
    </row>
    <row r="130" spans="1:7" s="25" customFormat="1" x14ac:dyDescent="0.2">
      <c r="A130" s="26">
        <f>+A129+0.01</f>
        <v>1.03</v>
      </c>
      <c r="B130" s="14" t="s">
        <v>56</v>
      </c>
      <c r="C130" s="27">
        <v>126</v>
      </c>
      <c r="D130" s="28" t="s">
        <v>3</v>
      </c>
      <c r="E130" s="29">
        <v>102.18</v>
      </c>
      <c r="F130" s="17">
        <f>+ROUND((C130*E130),2)</f>
        <v>12874.68</v>
      </c>
      <c r="G130" s="18">
        <f>SUM(F128:F130)</f>
        <v>1279806.51</v>
      </c>
    </row>
    <row r="131" spans="1:7" s="25" customFormat="1" x14ac:dyDescent="0.2">
      <c r="A131" s="32"/>
      <c r="B131" s="33"/>
      <c r="C131" s="34"/>
      <c r="D131" s="22"/>
      <c r="E131" s="23"/>
      <c r="F131" s="35"/>
      <c r="G131" s="31"/>
    </row>
    <row r="132" spans="1:7" x14ac:dyDescent="0.2">
      <c r="A132" s="19">
        <v>2</v>
      </c>
      <c r="B132" s="20" t="s">
        <v>81</v>
      </c>
      <c r="C132" s="75"/>
      <c r="D132" s="75"/>
      <c r="E132" s="75"/>
      <c r="F132" s="75"/>
      <c r="G132" s="12"/>
    </row>
    <row r="133" spans="1:7" x14ac:dyDescent="0.2">
      <c r="A133" s="13">
        <f>+A132+0.01</f>
        <v>2.0099999999999998</v>
      </c>
      <c r="B133" s="14" t="s">
        <v>87</v>
      </c>
      <c r="C133" s="15">
        <v>290.08</v>
      </c>
      <c r="D133" s="16" t="s">
        <v>2</v>
      </c>
      <c r="E133" s="17">
        <v>460.70000000000005</v>
      </c>
      <c r="F133" s="17">
        <f>+ROUND((C133*E133),2)</f>
        <v>133639.85999999999</v>
      </c>
      <c r="G133" s="12"/>
    </row>
    <row r="134" spans="1:7" x14ac:dyDescent="0.2">
      <c r="A134" s="13">
        <f>+A133+0.01</f>
        <v>2.0199999999999996</v>
      </c>
      <c r="B134" s="14" t="s">
        <v>88</v>
      </c>
      <c r="C134" s="15">
        <v>85.75</v>
      </c>
      <c r="D134" s="16" t="s">
        <v>3</v>
      </c>
      <c r="E134" s="17">
        <v>121.05000000000001</v>
      </c>
      <c r="F134" s="17">
        <f>+ROUND((C134*E134),2)</f>
        <v>10380.040000000001</v>
      </c>
      <c r="G134" s="12"/>
    </row>
    <row r="135" spans="1:7" x14ac:dyDescent="0.2">
      <c r="A135" s="13">
        <f>+A134+0.01</f>
        <v>2.0299999999999994</v>
      </c>
      <c r="B135" s="14" t="s">
        <v>89</v>
      </c>
      <c r="C135" s="15">
        <v>290.08</v>
      </c>
      <c r="D135" s="16" t="s">
        <v>2</v>
      </c>
      <c r="E135" s="17">
        <v>600</v>
      </c>
      <c r="F135" s="17">
        <f>+ROUND((C135*E135),2)</f>
        <v>174048</v>
      </c>
      <c r="G135" s="18">
        <f>SUM(F133:F135)</f>
        <v>318067.90000000002</v>
      </c>
    </row>
    <row r="136" spans="1:7" x14ac:dyDescent="0.2">
      <c r="A136" s="40"/>
      <c r="B136" s="33"/>
      <c r="C136" s="90"/>
      <c r="D136" s="75"/>
      <c r="E136" s="35"/>
      <c r="F136" s="35"/>
      <c r="G136" s="31"/>
    </row>
    <row r="137" spans="1:7" x14ac:dyDescent="0.2">
      <c r="A137" s="19">
        <v>3</v>
      </c>
      <c r="B137" s="20" t="s">
        <v>90</v>
      </c>
      <c r="C137" s="75"/>
      <c r="D137" s="75"/>
      <c r="E137" s="75"/>
      <c r="F137" s="75"/>
      <c r="G137" s="12"/>
    </row>
    <row r="138" spans="1:7" x14ac:dyDescent="0.2">
      <c r="A138" s="13">
        <f>+A137+0.01</f>
        <v>3.01</v>
      </c>
      <c r="B138" s="14" t="s">
        <v>91</v>
      </c>
      <c r="C138" s="15">
        <v>2434.09</v>
      </c>
      <c r="D138" s="16" t="s">
        <v>2</v>
      </c>
      <c r="E138" s="17">
        <v>210.21</v>
      </c>
      <c r="F138" s="17">
        <f>+ROUND((C138*E138),2)</f>
        <v>511670.06</v>
      </c>
      <c r="G138" s="18">
        <f>+F138</f>
        <v>511670.06</v>
      </c>
    </row>
    <row r="139" spans="1:7" x14ac:dyDescent="0.2">
      <c r="A139" s="40"/>
      <c r="B139" s="33"/>
      <c r="C139" s="90"/>
      <c r="D139" s="75"/>
      <c r="E139" s="35"/>
      <c r="F139" s="35"/>
      <c r="G139" s="31"/>
    </row>
    <row r="140" spans="1:7" x14ac:dyDescent="0.2">
      <c r="A140" s="19">
        <v>4</v>
      </c>
      <c r="B140" s="20" t="s">
        <v>78</v>
      </c>
      <c r="C140" s="75"/>
      <c r="D140" s="75"/>
      <c r="E140" s="75"/>
      <c r="F140" s="75"/>
      <c r="G140" s="12"/>
    </row>
    <row r="141" spans="1:7" s="25" customFormat="1" ht="25.5" x14ac:dyDescent="0.2">
      <c r="A141" s="13">
        <f>+A140+0.01</f>
        <v>4.01</v>
      </c>
      <c r="B141" s="100" t="s">
        <v>101</v>
      </c>
      <c r="C141" s="101">
        <v>3</v>
      </c>
      <c r="D141" s="102" t="s">
        <v>0</v>
      </c>
      <c r="E141" s="103">
        <v>13222.01</v>
      </c>
      <c r="F141" s="17">
        <f t="shared" ref="F141:F157" si="4">+ROUND((C141*E141),2)</f>
        <v>39666.03</v>
      </c>
      <c r="G141" s="24"/>
    </row>
    <row r="142" spans="1:7" s="25" customFormat="1" ht="25.5" x14ac:dyDescent="0.2">
      <c r="A142" s="13">
        <f t="shared" ref="A142:A162" si="5">+A141+0.01</f>
        <v>4.0199999999999996</v>
      </c>
      <c r="B142" s="100" t="s">
        <v>102</v>
      </c>
      <c r="C142" s="101">
        <v>1</v>
      </c>
      <c r="D142" s="102" t="s">
        <v>0</v>
      </c>
      <c r="E142" s="103">
        <v>11477.000000000002</v>
      </c>
      <c r="F142" s="17">
        <f t="shared" si="4"/>
        <v>11477</v>
      </c>
      <c r="G142" s="24"/>
    </row>
    <row r="143" spans="1:7" s="25" customFormat="1" ht="38.25" x14ac:dyDescent="0.2">
      <c r="A143" s="13">
        <f t="shared" si="5"/>
        <v>4.0299999999999994</v>
      </c>
      <c r="B143" s="100" t="s">
        <v>103</v>
      </c>
      <c r="C143" s="101">
        <v>1</v>
      </c>
      <c r="D143" s="102" t="s">
        <v>0</v>
      </c>
      <c r="E143" s="103">
        <v>26833.98</v>
      </c>
      <c r="F143" s="17">
        <f t="shared" si="4"/>
        <v>26833.98</v>
      </c>
      <c r="G143" s="24"/>
    </row>
    <row r="144" spans="1:7" ht="38.25" x14ac:dyDescent="0.2">
      <c r="A144" s="13">
        <f t="shared" si="5"/>
        <v>4.0399999999999991</v>
      </c>
      <c r="B144" s="100" t="s">
        <v>104</v>
      </c>
      <c r="C144" s="101">
        <v>1</v>
      </c>
      <c r="D144" s="102" t="s">
        <v>0</v>
      </c>
      <c r="E144" s="103">
        <v>20412.21</v>
      </c>
      <c r="F144" s="17">
        <f t="shared" si="4"/>
        <v>20412.21</v>
      </c>
      <c r="G144" s="31"/>
    </row>
    <row r="145" spans="1:7" s="25" customFormat="1" ht="38.25" x14ac:dyDescent="0.2">
      <c r="A145" s="13">
        <f t="shared" si="5"/>
        <v>4.0499999999999989</v>
      </c>
      <c r="B145" s="100" t="s">
        <v>100</v>
      </c>
      <c r="C145" s="101">
        <v>1</v>
      </c>
      <c r="D145" s="102" t="s">
        <v>0</v>
      </c>
      <c r="E145" s="103">
        <v>18945.63</v>
      </c>
      <c r="F145" s="17">
        <f t="shared" si="4"/>
        <v>18945.63</v>
      </c>
      <c r="G145" s="24"/>
    </row>
    <row r="146" spans="1:7" s="25" customFormat="1" ht="25.5" x14ac:dyDescent="0.2">
      <c r="A146" s="13">
        <f t="shared" si="5"/>
        <v>4.0599999999999987</v>
      </c>
      <c r="B146" s="100" t="s">
        <v>105</v>
      </c>
      <c r="C146" s="101">
        <v>1</v>
      </c>
      <c r="D146" s="102" t="s">
        <v>0</v>
      </c>
      <c r="E146" s="103">
        <v>9678.3900000000012</v>
      </c>
      <c r="F146" s="17">
        <f t="shared" si="4"/>
        <v>9678.39</v>
      </c>
      <c r="G146" s="24"/>
    </row>
    <row r="147" spans="1:7" s="25" customFormat="1" ht="25.5" x14ac:dyDescent="0.2">
      <c r="A147" s="13">
        <f t="shared" si="5"/>
        <v>4.0699999999999985</v>
      </c>
      <c r="B147" s="100" t="s">
        <v>109</v>
      </c>
      <c r="C147" s="101">
        <v>2</v>
      </c>
      <c r="D147" s="102" t="s">
        <v>0</v>
      </c>
      <c r="E147" s="103">
        <v>11144.2</v>
      </c>
      <c r="F147" s="17">
        <f t="shared" si="4"/>
        <v>22288.400000000001</v>
      </c>
      <c r="G147" s="24"/>
    </row>
    <row r="148" spans="1:7" s="25" customFormat="1" ht="25.5" x14ac:dyDescent="0.2">
      <c r="A148" s="13">
        <f t="shared" si="5"/>
        <v>4.0799999999999983</v>
      </c>
      <c r="B148" s="100" t="s">
        <v>113</v>
      </c>
      <c r="C148" s="101">
        <v>2</v>
      </c>
      <c r="D148" s="102" t="s">
        <v>0</v>
      </c>
      <c r="E148" s="103">
        <v>9875</v>
      </c>
      <c r="F148" s="17">
        <f t="shared" si="4"/>
        <v>19750</v>
      </c>
      <c r="G148" s="24"/>
    </row>
    <row r="149" spans="1:7" s="25" customFormat="1" ht="25.5" x14ac:dyDescent="0.2">
      <c r="A149" s="13">
        <f t="shared" si="5"/>
        <v>4.0899999999999981</v>
      </c>
      <c r="B149" s="100" t="s">
        <v>110</v>
      </c>
      <c r="C149" s="101">
        <v>1</v>
      </c>
      <c r="D149" s="102" t="s">
        <v>0</v>
      </c>
      <c r="E149" s="103">
        <v>7286.47</v>
      </c>
      <c r="F149" s="17">
        <f t="shared" si="4"/>
        <v>7286.47</v>
      </c>
      <c r="G149" s="24"/>
    </row>
    <row r="150" spans="1:7" s="25" customFormat="1" ht="25.5" x14ac:dyDescent="0.2">
      <c r="A150" s="13">
        <f t="shared" si="5"/>
        <v>4.0999999999999979</v>
      </c>
      <c r="B150" s="100" t="s">
        <v>106</v>
      </c>
      <c r="C150" s="101">
        <v>1</v>
      </c>
      <c r="D150" s="102" t="s">
        <v>0</v>
      </c>
      <c r="E150" s="103">
        <v>10334.26</v>
      </c>
      <c r="F150" s="17">
        <f t="shared" si="4"/>
        <v>10334.26</v>
      </c>
      <c r="G150" s="24"/>
    </row>
    <row r="151" spans="1:7" s="25" customFormat="1" ht="25.5" x14ac:dyDescent="0.2">
      <c r="A151" s="13">
        <f t="shared" si="5"/>
        <v>4.1099999999999977</v>
      </c>
      <c r="B151" s="100" t="s">
        <v>107</v>
      </c>
      <c r="C151" s="101">
        <v>1</v>
      </c>
      <c r="D151" s="102" t="s">
        <v>0</v>
      </c>
      <c r="E151" s="103">
        <v>2376.0299999999997</v>
      </c>
      <c r="F151" s="17">
        <f t="shared" si="4"/>
        <v>2376.0300000000002</v>
      </c>
      <c r="G151" s="24"/>
    </row>
    <row r="152" spans="1:7" s="25" customFormat="1" ht="25.5" x14ac:dyDescent="0.2">
      <c r="A152" s="13">
        <f t="shared" si="5"/>
        <v>4.1199999999999974</v>
      </c>
      <c r="B152" s="100" t="s">
        <v>108</v>
      </c>
      <c r="C152" s="101">
        <v>8</v>
      </c>
      <c r="D152" s="102" t="s">
        <v>0</v>
      </c>
      <c r="E152" s="103">
        <v>3094.65</v>
      </c>
      <c r="F152" s="17">
        <f t="shared" si="4"/>
        <v>24757.200000000001</v>
      </c>
      <c r="G152" s="24"/>
    </row>
    <row r="153" spans="1:7" s="25" customFormat="1" x14ac:dyDescent="0.2">
      <c r="A153" s="13">
        <f t="shared" si="5"/>
        <v>4.1299999999999972</v>
      </c>
      <c r="B153" s="100" t="s">
        <v>136</v>
      </c>
      <c r="C153" s="101">
        <v>1</v>
      </c>
      <c r="D153" s="102" t="s">
        <v>0</v>
      </c>
      <c r="E153" s="103">
        <v>1455.78</v>
      </c>
      <c r="F153" s="17">
        <f t="shared" si="4"/>
        <v>1455.78</v>
      </c>
      <c r="G153" s="24"/>
    </row>
    <row r="154" spans="1:7" s="25" customFormat="1" x14ac:dyDescent="0.2">
      <c r="A154" s="13">
        <f t="shared" si="5"/>
        <v>4.139999999999997</v>
      </c>
      <c r="B154" s="100" t="s">
        <v>154</v>
      </c>
      <c r="C154" s="101">
        <v>12.5</v>
      </c>
      <c r="D154" s="102" t="s">
        <v>3</v>
      </c>
      <c r="E154" s="103">
        <v>645.75</v>
      </c>
      <c r="F154" s="17">
        <f t="shared" si="4"/>
        <v>8071.88</v>
      </c>
      <c r="G154" s="24"/>
    </row>
    <row r="155" spans="1:7" s="25" customFormat="1" ht="25.5" x14ac:dyDescent="0.2">
      <c r="A155" s="13">
        <f t="shared" si="5"/>
        <v>4.1499999999999968</v>
      </c>
      <c r="B155" s="100" t="s">
        <v>153</v>
      </c>
      <c r="C155" s="101">
        <v>1</v>
      </c>
      <c r="D155" s="102" t="s">
        <v>5</v>
      </c>
      <c r="E155" s="103">
        <v>7455.12</v>
      </c>
      <c r="F155" s="17">
        <f t="shared" si="4"/>
        <v>7455.12</v>
      </c>
      <c r="G155" s="24"/>
    </row>
    <row r="156" spans="1:7" s="25" customFormat="1" x14ac:dyDescent="0.2">
      <c r="A156" s="13">
        <f t="shared" si="5"/>
        <v>4.1599999999999966</v>
      </c>
      <c r="B156" s="100" t="s">
        <v>155</v>
      </c>
      <c r="C156" s="101">
        <v>1</v>
      </c>
      <c r="D156" s="102" t="s">
        <v>5</v>
      </c>
      <c r="E156" s="103">
        <v>3455.78</v>
      </c>
      <c r="F156" s="17">
        <f t="shared" si="4"/>
        <v>3455.78</v>
      </c>
      <c r="G156" s="24"/>
    </row>
    <row r="157" spans="1:7" s="25" customFormat="1" x14ac:dyDescent="0.2">
      <c r="A157" s="13">
        <f t="shared" si="5"/>
        <v>4.1699999999999964</v>
      </c>
      <c r="B157" s="100" t="s">
        <v>111</v>
      </c>
      <c r="C157" s="101">
        <v>6</v>
      </c>
      <c r="D157" s="102" t="s">
        <v>3</v>
      </c>
      <c r="E157" s="103">
        <v>1045.75</v>
      </c>
      <c r="F157" s="17">
        <f t="shared" si="4"/>
        <v>6274.5</v>
      </c>
      <c r="G157" s="24"/>
    </row>
    <row r="158" spans="1:7" s="25" customFormat="1" x14ac:dyDescent="0.2">
      <c r="A158" s="13">
        <f t="shared" si="5"/>
        <v>4.1799999999999962</v>
      </c>
      <c r="B158" s="100" t="s">
        <v>112</v>
      </c>
      <c r="C158" s="101">
        <v>12</v>
      </c>
      <c r="D158" s="102" t="s">
        <v>3</v>
      </c>
      <c r="E158" s="103">
        <v>1045.75</v>
      </c>
      <c r="F158" s="17">
        <f>+ROUND((C158*E158),2)</f>
        <v>12549</v>
      </c>
      <c r="G158" s="24"/>
    </row>
    <row r="159" spans="1:7" ht="25.5" x14ac:dyDescent="0.2">
      <c r="A159" s="13">
        <f t="shared" si="5"/>
        <v>4.1899999999999959</v>
      </c>
      <c r="B159" s="39" t="s">
        <v>156</v>
      </c>
      <c r="C159" s="15">
        <v>1</v>
      </c>
      <c r="D159" s="16" t="s">
        <v>0</v>
      </c>
      <c r="E159" s="17">
        <v>27855.23</v>
      </c>
      <c r="F159" s="17">
        <f>+ROUND((C159*E159),2)</f>
        <v>27855.23</v>
      </c>
      <c r="G159" s="31"/>
    </row>
    <row r="160" spans="1:7" x14ac:dyDescent="0.2">
      <c r="A160" s="13">
        <f t="shared" si="5"/>
        <v>4.1999999999999957</v>
      </c>
      <c r="B160" s="39" t="s">
        <v>92</v>
      </c>
      <c r="C160" s="15">
        <v>1</v>
      </c>
      <c r="D160" s="16" t="s">
        <v>0</v>
      </c>
      <c r="E160" s="17">
        <v>165263.72999999998</v>
      </c>
      <c r="F160" s="17">
        <f>+ROUND((C160*E160),2)</f>
        <v>165263.73000000001</v>
      </c>
      <c r="G160" s="31"/>
    </row>
    <row r="161" spans="1:7" x14ac:dyDescent="0.2">
      <c r="A161" s="13">
        <f t="shared" si="5"/>
        <v>4.2099999999999955</v>
      </c>
      <c r="B161" s="39" t="s">
        <v>93</v>
      </c>
      <c r="C161" s="15">
        <v>1</v>
      </c>
      <c r="D161" s="16" t="s">
        <v>0</v>
      </c>
      <c r="E161" s="17">
        <v>100730.59</v>
      </c>
      <c r="F161" s="17">
        <f>+ROUND((C161*E161),2)</f>
        <v>100730.59</v>
      </c>
      <c r="G161" s="31"/>
    </row>
    <row r="162" spans="1:7" x14ac:dyDescent="0.2">
      <c r="A162" s="13">
        <f t="shared" si="5"/>
        <v>4.2199999999999953</v>
      </c>
      <c r="B162" s="39" t="s">
        <v>94</v>
      </c>
      <c r="C162" s="15">
        <v>1</v>
      </c>
      <c r="D162" s="16" t="s">
        <v>0</v>
      </c>
      <c r="E162" s="17">
        <v>41755</v>
      </c>
      <c r="F162" s="17">
        <f>+ROUND((C162*E162),2)</f>
        <v>41755</v>
      </c>
      <c r="G162" s="18">
        <f>SUM(F141:F162)</f>
        <v>588672.21</v>
      </c>
    </row>
    <row r="163" spans="1:7" x14ac:dyDescent="0.2">
      <c r="A163" s="40"/>
      <c r="B163" s="33"/>
      <c r="C163" s="90"/>
      <c r="D163" s="75"/>
      <c r="E163" s="35"/>
      <c r="F163" s="35"/>
      <c r="G163" s="31"/>
    </row>
    <row r="164" spans="1:7" x14ac:dyDescent="0.2">
      <c r="A164" s="19">
        <v>5</v>
      </c>
      <c r="B164" s="20" t="s">
        <v>9</v>
      </c>
      <c r="C164" s="75"/>
      <c r="D164" s="75"/>
      <c r="E164" s="75"/>
      <c r="F164" s="75"/>
      <c r="G164" s="12"/>
    </row>
    <row r="165" spans="1:7" x14ac:dyDescent="0.2">
      <c r="A165" s="13">
        <f>+A164+0.01</f>
        <v>5.01</v>
      </c>
      <c r="B165" s="14" t="s">
        <v>121</v>
      </c>
      <c r="C165" s="15">
        <v>18</v>
      </c>
      <c r="D165" s="16" t="s">
        <v>0</v>
      </c>
      <c r="E165" s="17">
        <v>1136.2</v>
      </c>
      <c r="F165" s="17">
        <f>+ROUND((C165*E165),2)</f>
        <v>20451.599999999999</v>
      </c>
      <c r="G165" s="12"/>
    </row>
    <row r="166" spans="1:7" x14ac:dyDescent="0.2">
      <c r="A166" s="13">
        <f>+A165+0.01</f>
        <v>5.0199999999999996</v>
      </c>
      <c r="B166" s="14" t="s">
        <v>122</v>
      </c>
      <c r="C166" s="15">
        <v>10</v>
      </c>
      <c r="D166" s="16" t="s">
        <v>0</v>
      </c>
      <c r="E166" s="17">
        <v>1180.6299999999999</v>
      </c>
      <c r="F166" s="17">
        <f>+ROUND((C166*E166),2)</f>
        <v>11806.3</v>
      </c>
      <c r="G166" s="12"/>
    </row>
    <row r="167" spans="1:7" x14ac:dyDescent="0.2">
      <c r="A167" s="13">
        <f t="shared" ref="A167:A180" si="6">+A166+0.01</f>
        <v>5.0299999999999994</v>
      </c>
      <c r="B167" s="14" t="s">
        <v>123</v>
      </c>
      <c r="C167" s="15">
        <v>1</v>
      </c>
      <c r="D167" s="16" t="s">
        <v>0</v>
      </c>
      <c r="E167" s="17">
        <v>1516.6299999999999</v>
      </c>
      <c r="F167" s="17">
        <f t="shared" ref="F167:F180" si="7">+ROUND((C167*E167),2)</f>
        <v>1516.63</v>
      </c>
      <c r="G167" s="12"/>
    </row>
    <row r="168" spans="1:7" x14ac:dyDescent="0.2">
      <c r="A168" s="13">
        <f t="shared" si="6"/>
        <v>5.0399999999999991</v>
      </c>
      <c r="B168" s="14" t="s">
        <v>124</v>
      </c>
      <c r="C168" s="15">
        <v>1</v>
      </c>
      <c r="D168" s="16" t="s">
        <v>0</v>
      </c>
      <c r="E168" s="17">
        <v>1848.35</v>
      </c>
      <c r="F168" s="17">
        <f t="shared" si="7"/>
        <v>1848.35</v>
      </c>
      <c r="G168" s="12"/>
    </row>
    <row r="169" spans="1:7" x14ac:dyDescent="0.2">
      <c r="A169" s="13">
        <f t="shared" si="6"/>
        <v>5.0499999999999989</v>
      </c>
      <c r="B169" s="14" t="s">
        <v>13</v>
      </c>
      <c r="C169" s="15">
        <v>1</v>
      </c>
      <c r="D169" s="16" t="s">
        <v>0</v>
      </c>
      <c r="E169" s="17">
        <v>1484.94</v>
      </c>
      <c r="F169" s="17">
        <f t="shared" si="7"/>
        <v>1484.94</v>
      </c>
      <c r="G169" s="12"/>
    </row>
    <row r="170" spans="1:7" x14ac:dyDescent="0.2">
      <c r="A170" s="13">
        <f t="shared" si="6"/>
        <v>5.0599999999999987</v>
      </c>
      <c r="B170" s="14" t="s">
        <v>125</v>
      </c>
      <c r="C170" s="15">
        <v>20</v>
      </c>
      <c r="D170" s="16" t="s">
        <v>0</v>
      </c>
      <c r="E170" s="17">
        <v>1356.19</v>
      </c>
      <c r="F170" s="17">
        <f t="shared" si="7"/>
        <v>27123.8</v>
      </c>
      <c r="G170" s="12"/>
    </row>
    <row r="171" spans="1:7" x14ac:dyDescent="0.2">
      <c r="A171" s="13">
        <f t="shared" si="6"/>
        <v>5.0699999999999985</v>
      </c>
      <c r="B171" s="14" t="s">
        <v>126</v>
      </c>
      <c r="C171" s="15">
        <v>4</v>
      </c>
      <c r="D171" s="16" t="s">
        <v>0</v>
      </c>
      <c r="E171" s="17">
        <v>2248.21</v>
      </c>
      <c r="F171" s="17">
        <f t="shared" si="7"/>
        <v>8992.84</v>
      </c>
      <c r="G171" s="12"/>
    </row>
    <row r="172" spans="1:7" x14ac:dyDescent="0.2">
      <c r="A172" s="13">
        <f t="shared" si="6"/>
        <v>5.0799999999999983</v>
      </c>
      <c r="B172" s="14" t="s">
        <v>127</v>
      </c>
      <c r="C172" s="15">
        <v>1</v>
      </c>
      <c r="D172" s="16" t="s">
        <v>0</v>
      </c>
      <c r="E172" s="17">
        <v>1321.8600000000001</v>
      </c>
      <c r="F172" s="17">
        <f t="shared" si="7"/>
        <v>1321.86</v>
      </c>
      <c r="G172" s="12"/>
    </row>
    <row r="173" spans="1:7" x14ac:dyDescent="0.2">
      <c r="A173" s="13">
        <f t="shared" si="6"/>
        <v>5.0899999999999981</v>
      </c>
      <c r="B173" s="14" t="s">
        <v>128</v>
      </c>
      <c r="C173" s="15">
        <v>1</v>
      </c>
      <c r="D173" s="16" t="s">
        <v>0</v>
      </c>
      <c r="E173" s="17">
        <v>1753.9099999999999</v>
      </c>
      <c r="F173" s="17">
        <f t="shared" si="7"/>
        <v>1753.91</v>
      </c>
      <c r="G173" s="12"/>
    </row>
    <row r="174" spans="1:7" x14ac:dyDescent="0.2">
      <c r="A174" s="13">
        <f t="shared" si="6"/>
        <v>5.0999999999999979</v>
      </c>
      <c r="B174" s="14" t="s">
        <v>129</v>
      </c>
      <c r="C174" s="15">
        <v>4</v>
      </c>
      <c r="D174" s="16" t="s">
        <v>0</v>
      </c>
      <c r="E174" s="17">
        <v>1037.49</v>
      </c>
      <c r="F174" s="17">
        <f t="shared" si="7"/>
        <v>4149.96</v>
      </c>
      <c r="G174" s="12"/>
    </row>
    <row r="175" spans="1:7" x14ac:dyDescent="0.2">
      <c r="A175" s="13">
        <f t="shared" si="6"/>
        <v>5.1099999999999977</v>
      </c>
      <c r="B175" s="14" t="s">
        <v>130</v>
      </c>
      <c r="C175" s="15">
        <v>4</v>
      </c>
      <c r="D175" s="16" t="s">
        <v>0</v>
      </c>
      <c r="E175" s="17">
        <v>1037.49</v>
      </c>
      <c r="F175" s="17">
        <f t="shared" si="7"/>
        <v>4149.96</v>
      </c>
      <c r="G175" s="12"/>
    </row>
    <row r="176" spans="1:7" x14ac:dyDescent="0.2">
      <c r="A176" s="13">
        <f t="shared" si="6"/>
        <v>5.1199999999999974</v>
      </c>
      <c r="B176" s="14" t="s">
        <v>131</v>
      </c>
      <c r="C176" s="15">
        <v>1</v>
      </c>
      <c r="D176" s="16" t="s">
        <v>0</v>
      </c>
      <c r="E176" s="17">
        <v>1855.45</v>
      </c>
      <c r="F176" s="17">
        <f t="shared" si="7"/>
        <v>1855.45</v>
      </c>
      <c r="G176" s="12"/>
    </row>
    <row r="177" spans="1:7" x14ac:dyDescent="0.2">
      <c r="A177" s="13">
        <f t="shared" si="6"/>
        <v>5.1299999999999972</v>
      </c>
      <c r="B177" s="14" t="s">
        <v>132</v>
      </c>
      <c r="C177" s="15">
        <v>1</v>
      </c>
      <c r="D177" s="16" t="s">
        <v>0</v>
      </c>
      <c r="E177" s="17">
        <v>1855.45</v>
      </c>
      <c r="F177" s="17">
        <f t="shared" si="7"/>
        <v>1855.45</v>
      </c>
      <c r="G177" s="12"/>
    </row>
    <row r="178" spans="1:7" x14ac:dyDescent="0.2">
      <c r="A178" s="13">
        <f t="shared" si="6"/>
        <v>5.139999999999997</v>
      </c>
      <c r="B178" s="14" t="s">
        <v>133</v>
      </c>
      <c r="C178" s="15">
        <v>1</v>
      </c>
      <c r="D178" s="16" t="s">
        <v>0</v>
      </c>
      <c r="E178" s="17">
        <v>15936.51</v>
      </c>
      <c r="F178" s="17">
        <f t="shared" si="7"/>
        <v>15936.51</v>
      </c>
      <c r="G178" s="12"/>
    </row>
    <row r="179" spans="1:7" x14ac:dyDescent="0.2">
      <c r="A179" s="13">
        <f t="shared" si="6"/>
        <v>5.1499999999999968</v>
      </c>
      <c r="B179" s="14" t="s">
        <v>135</v>
      </c>
      <c r="C179" s="15">
        <v>1</v>
      </c>
      <c r="D179" s="16" t="s">
        <v>0</v>
      </c>
      <c r="E179" s="17">
        <v>20528.87</v>
      </c>
      <c r="F179" s="17">
        <f t="shared" si="7"/>
        <v>20528.87</v>
      </c>
      <c r="G179" s="12"/>
    </row>
    <row r="180" spans="1:7" x14ac:dyDescent="0.2">
      <c r="A180" s="13">
        <f t="shared" si="6"/>
        <v>5.1599999999999966</v>
      </c>
      <c r="B180" s="14" t="s">
        <v>134</v>
      </c>
      <c r="C180" s="15">
        <v>1</v>
      </c>
      <c r="D180" s="16" t="s">
        <v>5</v>
      </c>
      <c r="E180" s="17">
        <v>12455.7</v>
      </c>
      <c r="F180" s="17">
        <f t="shared" si="7"/>
        <v>12455.7</v>
      </c>
      <c r="G180" s="18">
        <f>SUM(F165:F180)</f>
        <v>137232.13</v>
      </c>
    </row>
    <row r="181" spans="1:7" x14ac:dyDescent="0.2">
      <c r="A181" s="40"/>
      <c r="B181" s="91"/>
      <c r="C181" s="90"/>
      <c r="D181" s="75"/>
      <c r="E181" s="35"/>
      <c r="F181" s="35"/>
      <c r="G181" s="31"/>
    </row>
    <row r="182" spans="1:7" x14ac:dyDescent="0.2">
      <c r="A182" s="19">
        <v>6</v>
      </c>
      <c r="B182" s="20" t="s">
        <v>114</v>
      </c>
      <c r="C182" s="75"/>
      <c r="D182" s="75"/>
      <c r="E182" s="106"/>
      <c r="F182" s="75"/>
      <c r="G182" s="12"/>
    </row>
    <row r="183" spans="1:7" x14ac:dyDescent="0.2">
      <c r="A183" s="13">
        <f>+A182+0.01</f>
        <v>6.01</v>
      </c>
      <c r="B183" s="14" t="s">
        <v>115</v>
      </c>
      <c r="C183" s="15">
        <v>1</v>
      </c>
      <c r="D183" s="16" t="s">
        <v>5</v>
      </c>
      <c r="E183" s="103">
        <v>8246.2837499999987</v>
      </c>
      <c r="F183" s="17">
        <f>+ROUND((C183*E183),2)</f>
        <v>8246.2800000000007</v>
      </c>
      <c r="G183" s="31"/>
    </row>
    <row r="184" spans="1:7" x14ac:dyDescent="0.2">
      <c r="A184" s="13">
        <f>+A183+0.01</f>
        <v>6.02</v>
      </c>
      <c r="B184" s="14" t="s">
        <v>116</v>
      </c>
      <c r="C184" s="15">
        <v>1</v>
      </c>
      <c r="D184" s="16" t="s">
        <v>5</v>
      </c>
      <c r="E184" s="103">
        <v>16492.567499999997</v>
      </c>
      <c r="F184" s="17">
        <f>+ROUND((C184*E184),2)</f>
        <v>16492.57</v>
      </c>
      <c r="G184" s="18">
        <f>SUM(F183:F184)</f>
        <v>24738.85</v>
      </c>
    </row>
    <row r="185" spans="1:7" x14ac:dyDescent="0.2">
      <c r="A185" s="40"/>
      <c r="B185" s="33"/>
      <c r="C185" s="90"/>
      <c r="D185" s="75"/>
      <c r="E185" s="35"/>
      <c r="F185" s="35"/>
      <c r="G185" s="31"/>
    </row>
    <row r="186" spans="1:7" ht="13.5" thickBot="1" x14ac:dyDescent="0.25">
      <c r="A186" s="40"/>
      <c r="B186" s="33"/>
      <c r="C186" s="90"/>
      <c r="D186" s="75"/>
      <c r="E186" s="35"/>
      <c r="F186" s="35"/>
      <c r="G186" s="31"/>
    </row>
    <row r="187" spans="1:7" ht="13.5" thickBot="1" x14ac:dyDescent="0.25">
      <c r="A187" s="42"/>
      <c r="B187" s="43"/>
      <c r="C187" s="96" t="s">
        <v>95</v>
      </c>
      <c r="D187" s="97"/>
      <c r="E187" s="98"/>
      <c r="F187" s="98"/>
      <c r="G187" s="99">
        <f>SUM(G127:G184)</f>
        <v>2860187.66</v>
      </c>
    </row>
    <row r="188" spans="1:7" ht="13.5" thickBot="1" x14ac:dyDescent="0.25">
      <c r="A188" s="48"/>
      <c r="B188" s="82"/>
      <c r="C188" s="83"/>
      <c r="D188" s="84"/>
      <c r="E188" s="85"/>
      <c r="F188" s="85"/>
      <c r="G188" s="86"/>
    </row>
    <row r="189" spans="1:7" ht="13.5" thickBot="1" x14ac:dyDescent="0.25">
      <c r="A189" s="42"/>
      <c r="B189" s="43"/>
      <c r="C189" s="44" t="s">
        <v>25</v>
      </c>
      <c r="D189" s="45"/>
      <c r="E189" s="46"/>
      <c r="F189" s="46"/>
      <c r="G189" s="47">
        <f>+G187+G123+G81+G31</f>
        <v>5208439.22</v>
      </c>
    </row>
    <row r="190" spans="1:7" x14ac:dyDescent="0.2">
      <c r="A190" s="48"/>
      <c r="B190" s="74"/>
      <c r="C190" s="75"/>
      <c r="D190" s="92"/>
      <c r="E190" s="93"/>
      <c r="F190" s="35"/>
      <c r="G190" s="31"/>
    </row>
    <row r="191" spans="1:7" ht="14.25" x14ac:dyDescent="0.2">
      <c r="A191" s="49" t="s">
        <v>38</v>
      </c>
      <c r="B191" s="50" t="s">
        <v>27</v>
      </c>
      <c r="C191" s="51"/>
      <c r="D191" s="52"/>
      <c r="E191" s="53"/>
      <c r="F191" s="54"/>
      <c r="G191" s="55"/>
    </row>
    <row r="192" spans="1:7" x14ac:dyDescent="0.2">
      <c r="A192" s="56">
        <v>1</v>
      </c>
      <c r="B192" s="57" t="s">
        <v>28</v>
      </c>
      <c r="C192" s="58">
        <v>10</v>
      </c>
      <c r="D192" s="16" t="s">
        <v>10</v>
      </c>
      <c r="E192" s="59"/>
      <c r="F192" s="17"/>
      <c r="G192" s="60">
        <f t="shared" ref="G192:G198" si="8">+(C192/100)*G$189</f>
        <v>520843.92200000002</v>
      </c>
    </row>
    <row r="193" spans="1:7" x14ac:dyDescent="0.2">
      <c r="A193" s="56">
        <v>2</v>
      </c>
      <c r="B193" s="57" t="s">
        <v>29</v>
      </c>
      <c r="C193" s="58">
        <v>2.5</v>
      </c>
      <c r="D193" s="16" t="s">
        <v>10</v>
      </c>
      <c r="E193" s="59"/>
      <c r="F193" s="17"/>
      <c r="G193" s="60">
        <f t="shared" si="8"/>
        <v>130210.98050000001</v>
      </c>
    </row>
    <row r="194" spans="1:7" x14ac:dyDescent="0.2">
      <c r="A194" s="56">
        <v>3</v>
      </c>
      <c r="B194" s="57" t="s">
        <v>30</v>
      </c>
      <c r="C194" s="58">
        <v>2</v>
      </c>
      <c r="D194" s="16" t="s">
        <v>10</v>
      </c>
      <c r="E194" s="59"/>
      <c r="F194" s="17"/>
      <c r="G194" s="60">
        <f t="shared" si="8"/>
        <v>104168.7844</v>
      </c>
    </row>
    <row r="195" spans="1:7" x14ac:dyDescent="0.2">
      <c r="A195" s="56">
        <v>4</v>
      </c>
      <c r="B195" s="57" t="s">
        <v>31</v>
      </c>
      <c r="C195" s="58">
        <v>3.6</v>
      </c>
      <c r="D195" s="16" t="s">
        <v>10</v>
      </c>
      <c r="E195" s="59"/>
      <c r="F195" s="17"/>
      <c r="G195" s="60">
        <f t="shared" si="8"/>
        <v>187503.81192000001</v>
      </c>
    </row>
    <row r="196" spans="1:7" x14ac:dyDescent="0.2">
      <c r="A196" s="56">
        <v>5</v>
      </c>
      <c r="B196" s="57" t="s">
        <v>32</v>
      </c>
      <c r="C196" s="58">
        <v>1</v>
      </c>
      <c r="D196" s="16" t="s">
        <v>10</v>
      </c>
      <c r="E196" s="59"/>
      <c r="F196" s="17"/>
      <c r="G196" s="60">
        <f t="shared" si="8"/>
        <v>52084.392200000002</v>
      </c>
    </row>
    <row r="197" spans="1:7" x14ac:dyDescent="0.2">
      <c r="A197" s="56">
        <v>6</v>
      </c>
      <c r="B197" s="57" t="s">
        <v>120</v>
      </c>
      <c r="C197" s="58">
        <v>2.5</v>
      </c>
      <c r="D197" s="16" t="s">
        <v>10</v>
      </c>
      <c r="E197" s="59"/>
      <c r="F197" s="17"/>
      <c r="G197" s="60">
        <f t="shared" si="8"/>
        <v>130210.98050000001</v>
      </c>
    </row>
    <row r="198" spans="1:7" x14ac:dyDescent="0.2">
      <c r="A198" s="56">
        <v>7</v>
      </c>
      <c r="B198" s="57" t="s">
        <v>33</v>
      </c>
      <c r="C198" s="58">
        <v>2</v>
      </c>
      <c r="D198" s="16" t="s">
        <v>10</v>
      </c>
      <c r="E198" s="59"/>
      <c r="F198" s="17"/>
      <c r="G198" s="60">
        <f t="shared" si="8"/>
        <v>104168.7844</v>
      </c>
    </row>
    <row r="199" spans="1:7" ht="13.5" thickBot="1" x14ac:dyDescent="0.25">
      <c r="A199" s="61"/>
      <c r="B199" s="94"/>
      <c r="C199" s="92"/>
      <c r="D199" s="75"/>
      <c r="E199" s="93"/>
      <c r="F199" s="35"/>
      <c r="G199" s="31"/>
    </row>
    <row r="200" spans="1:7" ht="13.5" thickBot="1" x14ac:dyDescent="0.25">
      <c r="A200" s="62"/>
      <c r="B200" s="43"/>
      <c r="C200" s="44" t="s">
        <v>34</v>
      </c>
      <c r="D200" s="45"/>
      <c r="E200" s="46"/>
      <c r="F200" s="46"/>
      <c r="G200" s="47">
        <f>SUM(G192:G198)</f>
        <v>1229191.65592</v>
      </c>
    </row>
    <row r="201" spans="1:7" ht="13.5" thickBot="1" x14ac:dyDescent="0.25">
      <c r="A201" s="61"/>
      <c r="B201" s="74"/>
      <c r="C201" s="75"/>
      <c r="D201" s="75"/>
      <c r="E201" s="35"/>
      <c r="F201" s="35"/>
      <c r="G201" s="31"/>
    </row>
    <row r="202" spans="1:7" ht="15" thickBot="1" x14ac:dyDescent="0.25">
      <c r="A202" s="63"/>
      <c r="B202" s="64" t="s">
        <v>35</v>
      </c>
      <c r="C202" s="65"/>
      <c r="D202" s="65"/>
      <c r="E202" s="66"/>
      <c r="F202" s="66"/>
      <c r="G202" s="67">
        <f>+G189+G200</f>
        <v>6437630.8759199996</v>
      </c>
    </row>
    <row r="203" spans="1:7" ht="13.5" thickBot="1" x14ac:dyDescent="0.25">
      <c r="A203" s="68"/>
      <c r="B203" s="69"/>
      <c r="C203" s="70"/>
      <c r="D203" s="69"/>
      <c r="E203" s="71"/>
      <c r="F203" s="71"/>
      <c r="G203" s="11"/>
    </row>
    <row r="204" spans="1:7" ht="15" thickBot="1" x14ac:dyDescent="0.25">
      <c r="A204" s="63"/>
      <c r="B204" s="64"/>
      <c r="C204" s="105" t="s">
        <v>157</v>
      </c>
      <c r="D204" s="65"/>
      <c r="E204" s="66"/>
      <c r="F204" s="66"/>
      <c r="G204" s="67">
        <f>+G202/190</f>
        <v>33882.267767999998</v>
      </c>
    </row>
    <row r="205" spans="1:7" x14ac:dyDescent="0.2">
      <c r="A205" s="68"/>
      <c r="B205" s="69"/>
      <c r="C205" s="70"/>
      <c r="D205" s="69"/>
      <c r="E205" s="71"/>
      <c r="F205" s="71"/>
      <c r="G205" s="11"/>
    </row>
    <row r="206" spans="1:7" x14ac:dyDescent="0.2">
      <c r="A206" s="61"/>
      <c r="B206" s="95"/>
      <c r="C206" s="75"/>
      <c r="D206" s="75"/>
      <c r="E206" s="75"/>
      <c r="F206" s="75"/>
      <c r="G206" s="12"/>
    </row>
    <row r="207" spans="1:7" x14ac:dyDescent="0.2">
      <c r="A207" s="61"/>
      <c r="B207" s="74"/>
      <c r="C207" s="75"/>
      <c r="D207" s="75"/>
      <c r="E207" s="75"/>
      <c r="F207" s="75"/>
      <c r="G207" s="72"/>
    </row>
    <row r="208" spans="1:7" x14ac:dyDescent="0.2">
      <c r="A208" s="107"/>
      <c r="B208" s="76"/>
      <c r="C208" s="51"/>
      <c r="D208" s="51"/>
      <c r="E208" s="51"/>
      <c r="F208" s="51"/>
      <c r="G208" s="108"/>
    </row>
    <row r="209" spans="1:7" ht="15" x14ac:dyDescent="0.2">
      <c r="A209" s="77"/>
      <c r="B209" s="78"/>
      <c r="C209" s="78"/>
      <c r="D209" s="78"/>
      <c r="E209" s="78"/>
      <c r="F209" s="78"/>
      <c r="G209" s="77"/>
    </row>
    <row r="210" spans="1:7" x14ac:dyDescent="0.2">
      <c r="C210" s="1"/>
      <c r="D210" s="1"/>
      <c r="E210" s="1"/>
      <c r="F210" s="1"/>
      <c r="G210" s="1"/>
    </row>
    <row r="211" spans="1:7" x14ac:dyDescent="0.2">
      <c r="C211" s="1"/>
      <c r="D211" s="1"/>
      <c r="E211" s="1"/>
      <c r="F211" s="1"/>
      <c r="G211" s="73"/>
    </row>
    <row r="212" spans="1:7" x14ac:dyDescent="0.2">
      <c r="C212" s="1"/>
      <c r="D212" s="1"/>
      <c r="E212" s="1"/>
      <c r="F212" s="1"/>
      <c r="G212" s="1"/>
    </row>
    <row r="213" spans="1:7" x14ac:dyDescent="0.2">
      <c r="C213" s="1"/>
      <c r="D213" s="1"/>
      <c r="E213" s="1"/>
      <c r="F213" s="1"/>
      <c r="G213" s="1"/>
    </row>
    <row r="214" spans="1:7" x14ac:dyDescent="0.2">
      <c r="C214" s="1"/>
      <c r="D214" s="1"/>
      <c r="E214" s="1"/>
      <c r="F214" s="1"/>
      <c r="G214" s="1"/>
    </row>
    <row r="215" spans="1:7" x14ac:dyDescent="0.2">
      <c r="C215" s="1"/>
      <c r="D215" s="1"/>
      <c r="E215" s="1"/>
      <c r="F215" s="1"/>
      <c r="G215" s="1"/>
    </row>
    <row r="216" spans="1:7" x14ac:dyDescent="0.2">
      <c r="C216" s="1"/>
      <c r="D216" s="1"/>
      <c r="E216" s="1"/>
      <c r="F216" s="1"/>
      <c r="G216" s="1"/>
    </row>
    <row r="217" spans="1:7" x14ac:dyDescent="0.2">
      <c r="C217" s="1"/>
      <c r="D217" s="1"/>
      <c r="E217" s="1"/>
      <c r="F217" s="1"/>
      <c r="G217" s="1"/>
    </row>
    <row r="218" spans="1:7" x14ac:dyDescent="0.2">
      <c r="B218" s="79"/>
      <c r="C218" s="1"/>
      <c r="D218" s="1"/>
      <c r="E218" s="1"/>
      <c r="F218" s="1"/>
      <c r="G218" s="1"/>
    </row>
    <row r="219" spans="1:7" x14ac:dyDescent="0.2">
      <c r="C219" s="1"/>
      <c r="D219" s="1"/>
      <c r="E219" s="1"/>
      <c r="F219" s="1"/>
      <c r="G219" s="1"/>
    </row>
    <row r="220" spans="1:7" x14ac:dyDescent="0.2">
      <c r="C220" s="1"/>
      <c r="D220" s="1"/>
      <c r="E220" s="1"/>
      <c r="F220" s="1"/>
      <c r="G220" s="1"/>
    </row>
    <row r="221" spans="1:7" x14ac:dyDescent="0.2">
      <c r="C221" s="1"/>
      <c r="D221" s="1"/>
      <c r="E221" s="1"/>
      <c r="F221" s="1"/>
      <c r="G221" s="1"/>
    </row>
    <row r="222" spans="1:7" x14ac:dyDescent="0.2">
      <c r="C222" s="1"/>
      <c r="D222" s="1"/>
      <c r="E222" s="1"/>
      <c r="F222" s="1"/>
      <c r="G222" s="1"/>
    </row>
    <row r="223" spans="1:7" x14ac:dyDescent="0.2">
      <c r="C223" s="1"/>
      <c r="D223" s="1"/>
      <c r="E223" s="1"/>
      <c r="F223" s="1"/>
      <c r="G223" s="1"/>
    </row>
    <row r="224" spans="1:7" x14ac:dyDescent="0.2">
      <c r="C224" s="1"/>
      <c r="D224" s="1"/>
      <c r="E224" s="1"/>
      <c r="F224" s="1"/>
      <c r="G224" s="1"/>
    </row>
    <row r="225" spans="3:7" x14ac:dyDescent="0.2">
      <c r="C225" s="1"/>
      <c r="D225" s="1"/>
      <c r="E225" s="1"/>
      <c r="F225" s="1"/>
      <c r="G225" s="1"/>
    </row>
    <row r="226" spans="3:7" x14ac:dyDescent="0.2">
      <c r="C226" s="1"/>
      <c r="D226" s="1"/>
      <c r="E226" s="1"/>
      <c r="F226" s="1"/>
      <c r="G226" s="1"/>
    </row>
    <row r="227" spans="3:7" x14ac:dyDescent="0.2">
      <c r="C227" s="1"/>
      <c r="D227" s="1"/>
      <c r="E227" s="1"/>
      <c r="F227" s="1"/>
      <c r="G227" s="1"/>
    </row>
    <row r="228" spans="3:7" x14ac:dyDescent="0.2">
      <c r="C228" s="1"/>
      <c r="D228" s="1"/>
      <c r="E228" s="1"/>
      <c r="F228" s="1"/>
      <c r="G228" s="1"/>
    </row>
    <row r="229" spans="3:7" x14ac:dyDescent="0.2">
      <c r="C229" s="1"/>
      <c r="D229" s="1"/>
      <c r="E229" s="1"/>
      <c r="F229" s="1"/>
      <c r="G229" s="1"/>
    </row>
    <row r="230" spans="3:7" x14ac:dyDescent="0.2">
      <c r="C230" s="1"/>
      <c r="D230" s="1"/>
      <c r="E230" s="1"/>
      <c r="F230" s="1"/>
      <c r="G230" s="1"/>
    </row>
    <row r="231" spans="3:7" x14ac:dyDescent="0.2">
      <c r="E231" s="38"/>
      <c r="F231" s="38"/>
      <c r="G231" s="41"/>
    </row>
    <row r="232" spans="3:7" x14ac:dyDescent="0.2">
      <c r="E232" s="38"/>
      <c r="F232" s="38"/>
      <c r="G232" s="41"/>
    </row>
    <row r="233" spans="3:7" x14ac:dyDescent="0.2">
      <c r="E233" s="38"/>
      <c r="F233" s="38"/>
      <c r="G233" s="41"/>
    </row>
    <row r="234" spans="3:7" x14ac:dyDescent="0.2">
      <c r="E234" s="38"/>
      <c r="F234" s="38"/>
      <c r="G234" s="41"/>
    </row>
    <row r="235" spans="3:7" x14ac:dyDescent="0.2">
      <c r="E235" s="38"/>
      <c r="F235" s="38"/>
      <c r="G235" s="41"/>
    </row>
    <row r="236" spans="3:7" x14ac:dyDescent="0.2">
      <c r="E236" s="38"/>
      <c r="F236" s="38"/>
      <c r="G236" s="41"/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45" right="0.45" top="0.5" bottom="0.5" header="0.3" footer="0.3"/>
  <pageSetup scale="71" orientation="portrait" r:id="rId1"/>
  <rowBreaks count="3" manualBreakCount="3">
    <brk id="72" max="6" man="1"/>
    <brk id="138" max="6" man="1"/>
    <brk id="1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 UNIF</vt:lpstr>
      <vt:lpstr>'PRES UNIF'!Print_Area</vt:lpstr>
      <vt:lpstr>'PRES UNIF'!Print_Titles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Tirso</dc:creator>
  <cp:lastModifiedBy>Tirso Salcedo</cp:lastModifiedBy>
  <cp:lastPrinted>2015-07-15T22:29:32Z</cp:lastPrinted>
  <dcterms:created xsi:type="dcterms:W3CDTF">2014-06-25T19:33:23Z</dcterms:created>
  <dcterms:modified xsi:type="dcterms:W3CDTF">2016-11-18T23:05:24Z</dcterms:modified>
</cp:coreProperties>
</file>